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wc22567\Documents\NPRP Toolkit Resources\"/>
    </mc:Choice>
  </mc:AlternateContent>
  <xr:revisionPtr revIDLastSave="0" documentId="8_{56CBBEC6-270A-4E30-AE89-553FD33B2E73}" xr6:coauthVersionLast="36" xr6:coauthVersionMax="36" xr10:uidLastSave="{00000000-0000-0000-0000-000000000000}"/>
  <bookViews>
    <workbookView xWindow="0" yWindow="0" windowWidth="19200" windowHeight="6640" tabRatio="682" firstSheet="2" activeTab="15" xr2:uid="{30CFB40D-D4C7-C04B-9EF1-7A2CBC7B75A2}"/>
  </bookViews>
  <sheets>
    <sheet name="Template" sheetId="1" r:id="rId1"/>
    <sheet name="5 kg" sheetId="2" r:id="rId2"/>
    <sheet name="6 kg" sheetId="4" r:id="rId3"/>
    <sheet name="7 kg" sheetId="5" r:id="rId4"/>
    <sheet name="8 kg" sheetId="6" r:id="rId5"/>
    <sheet name="9 kg" sheetId="7" r:id="rId6"/>
    <sheet name="10 kg" sheetId="3" r:id="rId7"/>
    <sheet name="12 kg" sheetId="8" r:id="rId8"/>
    <sheet name="15 kg" sheetId="9" r:id="rId9"/>
    <sheet name="20 kg" sheetId="10" r:id="rId10"/>
    <sheet name="25 kg" sheetId="11" r:id="rId11"/>
    <sheet name="30 kg" sheetId="13" r:id="rId12"/>
    <sheet name="35 kg" sheetId="14" r:id="rId13"/>
    <sheet name="40 kg" sheetId="15" r:id="rId14"/>
    <sheet name="45 kg" sheetId="16" r:id="rId15"/>
    <sheet name="50 kg" sheetId="17"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1" i="17" l="1"/>
  <c r="L151" i="17" s="1"/>
  <c r="H150" i="17"/>
  <c r="L150" i="17" s="1"/>
  <c r="H149" i="17"/>
  <c r="L149" i="17" s="1"/>
  <c r="H148" i="17"/>
  <c r="L148" i="17" s="1"/>
  <c r="H146" i="17"/>
  <c r="L146" i="17" s="1"/>
  <c r="H144" i="17"/>
  <c r="L144" i="17" s="1"/>
  <c r="H142" i="17"/>
  <c r="L142" i="17" s="1"/>
  <c r="H141" i="17"/>
  <c r="L141" i="17" s="1"/>
  <c r="H140" i="17"/>
  <c r="L140" i="17" s="1"/>
  <c r="H139" i="17"/>
  <c r="L139" i="17" s="1"/>
  <c r="H138" i="17"/>
  <c r="L138" i="17" s="1"/>
  <c r="H137" i="17"/>
  <c r="L137" i="17" s="1"/>
  <c r="H135" i="17"/>
  <c r="L135" i="17" s="1"/>
  <c r="H134" i="17"/>
  <c r="L134" i="17" s="1"/>
  <c r="H133" i="17"/>
  <c r="L133" i="17" s="1"/>
  <c r="H132" i="17"/>
  <c r="L132" i="17" s="1"/>
  <c r="H131" i="17"/>
  <c r="L131" i="17" s="1"/>
  <c r="H130" i="17"/>
  <c r="L130" i="17" s="1"/>
  <c r="H129" i="17"/>
  <c r="L129" i="17" s="1"/>
  <c r="H128" i="17"/>
  <c r="L128" i="17" s="1"/>
  <c r="H127" i="17"/>
  <c r="L127" i="17" s="1"/>
  <c r="H126" i="17"/>
  <c r="L126" i="17" s="1"/>
  <c r="H124" i="17"/>
  <c r="L124" i="17" s="1"/>
  <c r="H123" i="17"/>
  <c r="L123" i="17" s="1"/>
  <c r="H122" i="17"/>
  <c r="L122" i="17" s="1"/>
  <c r="H121" i="17"/>
  <c r="L121" i="17" s="1"/>
  <c r="F120" i="17"/>
  <c r="H120" i="17" s="1"/>
  <c r="L120" i="17" s="1"/>
  <c r="H119" i="17"/>
  <c r="L119" i="17" s="1"/>
  <c r="H117" i="17"/>
  <c r="L117" i="17" s="1"/>
  <c r="H116" i="17"/>
  <c r="L116" i="17" s="1"/>
  <c r="H115" i="17"/>
  <c r="L115" i="17" s="1"/>
  <c r="H114" i="17"/>
  <c r="L114" i="17" s="1"/>
  <c r="H113" i="17"/>
  <c r="L113" i="17" s="1"/>
  <c r="H112" i="17"/>
  <c r="L112" i="17" s="1"/>
  <c r="F111" i="17"/>
  <c r="H111" i="17" s="1"/>
  <c r="L111" i="17" s="1"/>
  <c r="F110" i="17"/>
  <c r="H110" i="17" s="1"/>
  <c r="L110" i="17" s="1"/>
  <c r="F109" i="17"/>
  <c r="H109" i="17" s="1"/>
  <c r="L109" i="17" s="1"/>
  <c r="F108" i="17"/>
  <c r="H108" i="17" s="1"/>
  <c r="L108" i="17" s="1"/>
  <c r="H107" i="17"/>
  <c r="L107" i="17" s="1"/>
  <c r="H106" i="17"/>
  <c r="L106" i="17" s="1"/>
  <c r="H105" i="17"/>
  <c r="L105" i="17" s="1"/>
  <c r="H104" i="17"/>
  <c r="L104" i="17" s="1"/>
  <c r="H103" i="17"/>
  <c r="L103" i="17" s="1"/>
  <c r="H102" i="17"/>
  <c r="L102" i="17" s="1"/>
  <c r="H101" i="17"/>
  <c r="L101" i="17" s="1"/>
  <c r="H100" i="17"/>
  <c r="L100" i="17" s="1"/>
  <c r="H99" i="17"/>
  <c r="L99" i="17" s="1"/>
  <c r="H98" i="17"/>
  <c r="L98" i="17" s="1"/>
  <c r="H97" i="17"/>
  <c r="L97" i="17" s="1"/>
  <c r="H96" i="17"/>
  <c r="L96" i="17" s="1"/>
  <c r="H95" i="17"/>
  <c r="L95" i="17" s="1"/>
  <c r="H94" i="17"/>
  <c r="L94" i="17" s="1"/>
  <c r="H93" i="17"/>
  <c r="L93" i="17" s="1"/>
  <c r="H92" i="17"/>
  <c r="L92" i="17" s="1"/>
  <c r="H91" i="17"/>
  <c r="L91" i="17" s="1"/>
  <c r="H90" i="17"/>
  <c r="L90" i="17" s="1"/>
  <c r="H88" i="17"/>
  <c r="L88" i="17" s="1"/>
  <c r="F87" i="17"/>
  <c r="H87" i="17" s="1"/>
  <c r="L87" i="17" s="1"/>
  <c r="H86" i="17"/>
  <c r="L86" i="17" s="1"/>
  <c r="F86" i="17"/>
  <c r="H84" i="17"/>
  <c r="L84" i="17" s="1"/>
  <c r="L83" i="17"/>
  <c r="H83" i="17"/>
  <c r="L82" i="17"/>
  <c r="H82" i="17"/>
  <c r="L81" i="17"/>
  <c r="H81" i="17"/>
  <c r="H80" i="17"/>
  <c r="L80" i="17" s="1"/>
  <c r="H79" i="17"/>
  <c r="L79" i="17" s="1"/>
  <c r="H78" i="17"/>
  <c r="L78" i="17" s="1"/>
  <c r="H76" i="17"/>
  <c r="L76" i="17" s="1"/>
  <c r="H75" i="17"/>
  <c r="L75" i="17" s="1"/>
  <c r="H74" i="17"/>
  <c r="L74" i="17" s="1"/>
  <c r="H73" i="17"/>
  <c r="L73" i="17" s="1"/>
  <c r="L72" i="17"/>
  <c r="H72" i="17"/>
  <c r="H71" i="17"/>
  <c r="L71" i="17" s="1"/>
  <c r="H70" i="17"/>
  <c r="L70" i="17" s="1"/>
  <c r="H69" i="17"/>
  <c r="L69" i="17" s="1"/>
  <c r="H68" i="17"/>
  <c r="L68" i="17" s="1"/>
  <c r="H67" i="17"/>
  <c r="L67" i="17" s="1"/>
  <c r="H66" i="17"/>
  <c r="L66" i="17" s="1"/>
  <c r="H65" i="17"/>
  <c r="L65" i="17" s="1"/>
  <c r="F64" i="17"/>
  <c r="H64" i="17" s="1"/>
  <c r="L64" i="17" s="1"/>
  <c r="H62" i="17"/>
  <c r="H61" i="17"/>
  <c r="L61" i="17" s="1"/>
  <c r="H60" i="17"/>
  <c r="L60" i="17" s="1"/>
  <c r="H59" i="17"/>
  <c r="L59" i="17" s="1"/>
  <c r="H58" i="17"/>
  <c r="L58" i="17" s="1"/>
  <c r="L57" i="17"/>
  <c r="H57" i="17"/>
  <c r="H56" i="17"/>
  <c r="L56" i="17" s="1"/>
  <c r="H55" i="17"/>
  <c r="L55" i="17" s="1"/>
  <c r="H54" i="17"/>
  <c r="L54" i="17" s="1"/>
  <c r="H53" i="17"/>
  <c r="L53" i="17" s="1"/>
  <c r="H52" i="17"/>
  <c r="L52" i="17" s="1"/>
  <c r="H51" i="17"/>
  <c r="L51" i="17" s="1"/>
  <c r="H50" i="17"/>
  <c r="L50" i="17" s="1"/>
  <c r="H49" i="17"/>
  <c r="L49" i="17" s="1"/>
  <c r="H48" i="17"/>
  <c r="L48" i="17" s="1"/>
  <c r="J47" i="17"/>
  <c r="H47" i="17"/>
  <c r="L47" i="17" s="1"/>
  <c r="H46" i="17"/>
  <c r="L46" i="17" s="1"/>
  <c r="H45" i="17"/>
  <c r="H44" i="17"/>
  <c r="H43" i="17"/>
  <c r="H42" i="17"/>
  <c r="L42" i="17" s="1"/>
  <c r="H40" i="17"/>
  <c r="L40" i="17" s="1"/>
  <c r="H39" i="17"/>
  <c r="L39" i="17" s="1"/>
  <c r="H38" i="17"/>
  <c r="L38" i="17" s="1"/>
  <c r="L37" i="17"/>
  <c r="H37" i="17"/>
  <c r="H36" i="17"/>
  <c r="L36" i="17" s="1"/>
  <c r="H35" i="17"/>
  <c r="L35" i="17" s="1"/>
  <c r="H34" i="17"/>
  <c r="L34" i="17" s="1"/>
  <c r="H32" i="17"/>
  <c r="L32" i="17" s="1"/>
  <c r="H30" i="17"/>
  <c r="L30" i="17" s="1"/>
  <c r="H29" i="17"/>
  <c r="L29" i="17" s="1"/>
  <c r="H28" i="17"/>
  <c r="L28" i="17" s="1"/>
  <c r="H27" i="17"/>
  <c r="L27" i="17" s="1"/>
  <c r="H26" i="17"/>
  <c r="L26" i="17" s="1"/>
  <c r="H25" i="17"/>
  <c r="L25" i="17" s="1"/>
  <c r="H24" i="17"/>
  <c r="L24" i="17" s="1"/>
  <c r="H23" i="17"/>
  <c r="L23" i="17" s="1"/>
  <c r="H22" i="17"/>
  <c r="L22" i="17" s="1"/>
  <c r="H21" i="17"/>
  <c r="L21" i="17" s="1"/>
  <c r="H20" i="17"/>
  <c r="L20" i="17" s="1"/>
  <c r="H19" i="17"/>
  <c r="L19" i="17" s="1"/>
  <c r="H18" i="17"/>
  <c r="L18" i="17" s="1"/>
  <c r="H151" i="16"/>
  <c r="L151" i="16" s="1"/>
  <c r="H150" i="16"/>
  <c r="L150" i="16" s="1"/>
  <c r="H149" i="16"/>
  <c r="L149" i="16" s="1"/>
  <c r="H148" i="16"/>
  <c r="L148" i="16" s="1"/>
  <c r="H146" i="16"/>
  <c r="L146" i="16" s="1"/>
  <c r="H144" i="16"/>
  <c r="L144" i="16" s="1"/>
  <c r="H142" i="16"/>
  <c r="L142" i="16" s="1"/>
  <c r="H141" i="16"/>
  <c r="L141" i="16" s="1"/>
  <c r="H140" i="16"/>
  <c r="L140" i="16" s="1"/>
  <c r="H139" i="16"/>
  <c r="L139" i="16" s="1"/>
  <c r="H138" i="16"/>
  <c r="L138" i="16" s="1"/>
  <c r="H137" i="16"/>
  <c r="L137" i="16" s="1"/>
  <c r="H135" i="16"/>
  <c r="L135" i="16" s="1"/>
  <c r="H134" i="16"/>
  <c r="L134" i="16" s="1"/>
  <c r="H133" i="16"/>
  <c r="L133" i="16" s="1"/>
  <c r="H132" i="16"/>
  <c r="L132" i="16" s="1"/>
  <c r="H131" i="16"/>
  <c r="L131" i="16" s="1"/>
  <c r="H130" i="16"/>
  <c r="L130" i="16" s="1"/>
  <c r="H129" i="16"/>
  <c r="L129" i="16" s="1"/>
  <c r="H128" i="16"/>
  <c r="L128" i="16" s="1"/>
  <c r="H127" i="16"/>
  <c r="L127" i="16" s="1"/>
  <c r="H126" i="16"/>
  <c r="L126" i="16" s="1"/>
  <c r="H124" i="16"/>
  <c r="L124" i="16" s="1"/>
  <c r="H123" i="16"/>
  <c r="L123" i="16" s="1"/>
  <c r="H122" i="16"/>
  <c r="L122" i="16" s="1"/>
  <c r="H121" i="16"/>
  <c r="L121" i="16" s="1"/>
  <c r="F120" i="16"/>
  <c r="H120" i="16" s="1"/>
  <c r="L120" i="16" s="1"/>
  <c r="H119" i="16"/>
  <c r="L119" i="16" s="1"/>
  <c r="H117" i="16"/>
  <c r="L117" i="16" s="1"/>
  <c r="H116" i="16"/>
  <c r="L116" i="16" s="1"/>
  <c r="H115" i="16"/>
  <c r="L115" i="16" s="1"/>
  <c r="H114" i="16"/>
  <c r="L114" i="16" s="1"/>
  <c r="H113" i="16"/>
  <c r="L113" i="16" s="1"/>
  <c r="H112" i="16"/>
  <c r="L112" i="16" s="1"/>
  <c r="F111" i="16"/>
  <c r="H111" i="16" s="1"/>
  <c r="L111" i="16" s="1"/>
  <c r="F110" i="16"/>
  <c r="H110" i="16" s="1"/>
  <c r="L110" i="16" s="1"/>
  <c r="F109" i="16"/>
  <c r="H109" i="16" s="1"/>
  <c r="L109" i="16" s="1"/>
  <c r="H108" i="16"/>
  <c r="L108" i="16" s="1"/>
  <c r="F108" i="16"/>
  <c r="H107" i="16"/>
  <c r="L107" i="16" s="1"/>
  <c r="H106" i="16"/>
  <c r="L106" i="16" s="1"/>
  <c r="H105" i="16"/>
  <c r="L105" i="16" s="1"/>
  <c r="H104" i="16"/>
  <c r="L104" i="16" s="1"/>
  <c r="H103" i="16"/>
  <c r="L103" i="16" s="1"/>
  <c r="H102" i="16"/>
  <c r="L102" i="16" s="1"/>
  <c r="H101" i="16"/>
  <c r="L101" i="16" s="1"/>
  <c r="H100" i="16"/>
  <c r="L100" i="16" s="1"/>
  <c r="H99" i="16"/>
  <c r="L99" i="16" s="1"/>
  <c r="H98" i="16"/>
  <c r="L98" i="16" s="1"/>
  <c r="H97" i="16"/>
  <c r="L97" i="16" s="1"/>
  <c r="H96" i="16"/>
  <c r="L96" i="16" s="1"/>
  <c r="H95" i="16"/>
  <c r="L95" i="16" s="1"/>
  <c r="H94" i="16"/>
  <c r="L94" i="16" s="1"/>
  <c r="H93" i="16"/>
  <c r="L93" i="16" s="1"/>
  <c r="L92" i="16"/>
  <c r="H92" i="16"/>
  <c r="H91" i="16"/>
  <c r="L91" i="16" s="1"/>
  <c r="H90" i="16"/>
  <c r="L90" i="16" s="1"/>
  <c r="H88" i="16"/>
  <c r="L88" i="16" s="1"/>
  <c r="F87" i="16"/>
  <c r="H87" i="16" s="1"/>
  <c r="L87" i="16" s="1"/>
  <c r="F86" i="16"/>
  <c r="H86" i="16" s="1"/>
  <c r="L86" i="16" s="1"/>
  <c r="H84" i="16"/>
  <c r="L84" i="16" s="1"/>
  <c r="H83" i="16"/>
  <c r="L83" i="16" s="1"/>
  <c r="H82" i="16"/>
  <c r="L82" i="16" s="1"/>
  <c r="H81" i="16"/>
  <c r="L81" i="16" s="1"/>
  <c r="H80" i="16"/>
  <c r="L80" i="16" s="1"/>
  <c r="H79" i="16"/>
  <c r="L79" i="16" s="1"/>
  <c r="H78" i="16"/>
  <c r="L78" i="16" s="1"/>
  <c r="L76" i="16"/>
  <c r="H76" i="16"/>
  <c r="H75" i="16"/>
  <c r="L75" i="16" s="1"/>
  <c r="H74" i="16"/>
  <c r="L74" i="16" s="1"/>
  <c r="H73" i="16"/>
  <c r="L73" i="16" s="1"/>
  <c r="H72" i="16"/>
  <c r="L72" i="16" s="1"/>
  <c r="H71" i="16"/>
  <c r="L71" i="16" s="1"/>
  <c r="H70" i="16"/>
  <c r="L70" i="16" s="1"/>
  <c r="H69" i="16"/>
  <c r="L69" i="16" s="1"/>
  <c r="H68" i="16"/>
  <c r="L68" i="16" s="1"/>
  <c r="H67" i="16"/>
  <c r="L67" i="16" s="1"/>
  <c r="L66" i="16"/>
  <c r="H66" i="16"/>
  <c r="H65" i="16"/>
  <c r="L65" i="16" s="1"/>
  <c r="F64" i="16"/>
  <c r="H64" i="16" s="1"/>
  <c r="L64" i="16" s="1"/>
  <c r="H62" i="16"/>
  <c r="H61" i="16"/>
  <c r="L61" i="16" s="1"/>
  <c r="H60" i="16"/>
  <c r="L60" i="16" s="1"/>
  <c r="H59" i="16"/>
  <c r="L59" i="16" s="1"/>
  <c r="H58" i="16"/>
  <c r="L58" i="16" s="1"/>
  <c r="H57" i="16"/>
  <c r="L57" i="16" s="1"/>
  <c r="H56" i="16"/>
  <c r="L56" i="16" s="1"/>
  <c r="H55" i="16"/>
  <c r="L55" i="16" s="1"/>
  <c r="H54" i="16"/>
  <c r="L54" i="16" s="1"/>
  <c r="H53" i="16"/>
  <c r="L53" i="16" s="1"/>
  <c r="H52" i="16"/>
  <c r="L52" i="16" s="1"/>
  <c r="H51" i="16"/>
  <c r="L51" i="16" s="1"/>
  <c r="H50" i="16"/>
  <c r="L50" i="16" s="1"/>
  <c r="L49" i="16"/>
  <c r="H49" i="16"/>
  <c r="H48" i="16"/>
  <c r="L48" i="16" s="1"/>
  <c r="J47" i="16"/>
  <c r="L47" i="16" s="1"/>
  <c r="H47" i="16"/>
  <c r="H46" i="16"/>
  <c r="L46" i="16" s="1"/>
  <c r="H45" i="16"/>
  <c r="H44" i="16"/>
  <c r="H43" i="16"/>
  <c r="H42" i="16"/>
  <c r="L42" i="16" s="1"/>
  <c r="H40" i="16"/>
  <c r="L40" i="16" s="1"/>
  <c r="H39" i="16"/>
  <c r="L39" i="16" s="1"/>
  <c r="H38" i="16"/>
  <c r="L38" i="16" s="1"/>
  <c r="H37" i="16"/>
  <c r="L37" i="16" s="1"/>
  <c r="H36" i="16"/>
  <c r="L36" i="16" s="1"/>
  <c r="H35" i="16"/>
  <c r="L35" i="16" s="1"/>
  <c r="H34" i="16"/>
  <c r="L34" i="16" s="1"/>
  <c r="H32" i="16"/>
  <c r="L32" i="16" s="1"/>
  <c r="H30" i="16"/>
  <c r="L30" i="16" s="1"/>
  <c r="H29" i="16"/>
  <c r="L29" i="16" s="1"/>
  <c r="H28" i="16"/>
  <c r="L28" i="16" s="1"/>
  <c r="L27" i="16"/>
  <c r="H27" i="16"/>
  <c r="H26" i="16"/>
  <c r="L26" i="16" s="1"/>
  <c r="H25" i="16"/>
  <c r="L25" i="16" s="1"/>
  <c r="H24" i="16"/>
  <c r="L24" i="16" s="1"/>
  <c r="H23" i="16"/>
  <c r="L23" i="16" s="1"/>
  <c r="H22" i="16"/>
  <c r="L22" i="16" s="1"/>
  <c r="H21" i="16"/>
  <c r="L21" i="16" s="1"/>
  <c r="H20" i="16"/>
  <c r="L20" i="16" s="1"/>
  <c r="H19" i="16"/>
  <c r="L19" i="16" s="1"/>
  <c r="H18" i="16"/>
  <c r="L18" i="16" s="1"/>
  <c r="H151" i="15"/>
  <c r="L151" i="15" s="1"/>
  <c r="H150" i="15"/>
  <c r="L150" i="15" s="1"/>
  <c r="H149" i="15"/>
  <c r="L149" i="15" s="1"/>
  <c r="H148" i="15"/>
  <c r="L148" i="15" s="1"/>
  <c r="H146" i="15"/>
  <c r="L146" i="15" s="1"/>
  <c r="H144" i="15"/>
  <c r="L144" i="15" s="1"/>
  <c r="H142" i="15"/>
  <c r="L142" i="15" s="1"/>
  <c r="H141" i="15"/>
  <c r="L141" i="15" s="1"/>
  <c r="H140" i="15"/>
  <c r="L140" i="15" s="1"/>
  <c r="H139" i="15"/>
  <c r="L139" i="15" s="1"/>
  <c r="H138" i="15"/>
  <c r="L138" i="15" s="1"/>
  <c r="H137" i="15"/>
  <c r="L137" i="15" s="1"/>
  <c r="H135" i="15"/>
  <c r="L135" i="15" s="1"/>
  <c r="H134" i="15"/>
  <c r="L134" i="15" s="1"/>
  <c r="H133" i="15"/>
  <c r="L133" i="15" s="1"/>
  <c r="H132" i="15"/>
  <c r="L132" i="15" s="1"/>
  <c r="H131" i="15"/>
  <c r="L131" i="15" s="1"/>
  <c r="H130" i="15"/>
  <c r="L130" i="15" s="1"/>
  <c r="H129" i="15"/>
  <c r="L129" i="15" s="1"/>
  <c r="H128" i="15"/>
  <c r="L128" i="15" s="1"/>
  <c r="H127" i="15"/>
  <c r="L127" i="15" s="1"/>
  <c r="H126" i="15"/>
  <c r="L126" i="15" s="1"/>
  <c r="H124" i="15"/>
  <c r="L124" i="15" s="1"/>
  <c r="H123" i="15"/>
  <c r="L123" i="15" s="1"/>
  <c r="H122" i="15"/>
  <c r="L122" i="15" s="1"/>
  <c r="H121" i="15"/>
  <c r="L121" i="15" s="1"/>
  <c r="F120" i="15"/>
  <c r="H120" i="15" s="1"/>
  <c r="L120" i="15" s="1"/>
  <c r="H119" i="15"/>
  <c r="L119" i="15" s="1"/>
  <c r="H117" i="15"/>
  <c r="L117" i="15" s="1"/>
  <c r="H116" i="15"/>
  <c r="L116" i="15" s="1"/>
  <c r="H115" i="15"/>
  <c r="L115" i="15" s="1"/>
  <c r="L114" i="15"/>
  <c r="H114" i="15"/>
  <c r="H113" i="15"/>
  <c r="L113" i="15" s="1"/>
  <c r="H112" i="15"/>
  <c r="L112" i="15" s="1"/>
  <c r="F111" i="15"/>
  <c r="H111" i="15" s="1"/>
  <c r="L111" i="15" s="1"/>
  <c r="F110" i="15"/>
  <c r="H110" i="15" s="1"/>
  <c r="L110" i="15" s="1"/>
  <c r="F109" i="15"/>
  <c r="H109" i="15" s="1"/>
  <c r="L109" i="15" s="1"/>
  <c r="F108" i="15"/>
  <c r="H108" i="15" s="1"/>
  <c r="L108" i="15" s="1"/>
  <c r="H107" i="15"/>
  <c r="L107" i="15" s="1"/>
  <c r="H106" i="15"/>
  <c r="L106" i="15" s="1"/>
  <c r="H105" i="15"/>
  <c r="L105" i="15" s="1"/>
  <c r="H104" i="15"/>
  <c r="L104" i="15" s="1"/>
  <c r="H103" i="15"/>
  <c r="L103" i="15" s="1"/>
  <c r="H102" i="15"/>
  <c r="L102" i="15" s="1"/>
  <c r="H101" i="15"/>
  <c r="L101" i="15" s="1"/>
  <c r="L100" i="15"/>
  <c r="H100" i="15"/>
  <c r="H99" i="15"/>
  <c r="L99" i="15" s="1"/>
  <c r="H98" i="15"/>
  <c r="L98" i="15" s="1"/>
  <c r="H97" i="15"/>
  <c r="L97" i="15" s="1"/>
  <c r="H96" i="15"/>
  <c r="L96" i="15" s="1"/>
  <c r="H95" i="15"/>
  <c r="L95" i="15" s="1"/>
  <c r="H94" i="15"/>
  <c r="L94" i="15" s="1"/>
  <c r="H93" i="15"/>
  <c r="L93" i="15" s="1"/>
  <c r="H92" i="15"/>
  <c r="L92" i="15" s="1"/>
  <c r="H91" i="15"/>
  <c r="L91" i="15" s="1"/>
  <c r="H90" i="15"/>
  <c r="L90" i="15" s="1"/>
  <c r="H88" i="15"/>
  <c r="L88" i="15" s="1"/>
  <c r="F87" i="15"/>
  <c r="H87" i="15" s="1"/>
  <c r="L87" i="15" s="1"/>
  <c r="F86" i="15"/>
  <c r="H86" i="15" s="1"/>
  <c r="L86" i="15" s="1"/>
  <c r="H84" i="15"/>
  <c r="L84" i="15" s="1"/>
  <c r="H83" i="15"/>
  <c r="L83" i="15" s="1"/>
  <c r="H82" i="15"/>
  <c r="L82" i="15" s="1"/>
  <c r="H81" i="15"/>
  <c r="L81" i="15" s="1"/>
  <c r="H80" i="15"/>
  <c r="L80" i="15" s="1"/>
  <c r="H79" i="15"/>
  <c r="L79" i="15" s="1"/>
  <c r="H78" i="15"/>
  <c r="L78" i="15" s="1"/>
  <c r="H76" i="15"/>
  <c r="L76" i="15" s="1"/>
  <c r="H75" i="15"/>
  <c r="L75" i="15" s="1"/>
  <c r="H74" i="15"/>
  <c r="L74" i="15" s="1"/>
  <c r="H73" i="15"/>
  <c r="L73" i="15" s="1"/>
  <c r="H72" i="15"/>
  <c r="L72" i="15" s="1"/>
  <c r="H71" i="15"/>
  <c r="L71" i="15" s="1"/>
  <c r="H70" i="15"/>
  <c r="L70" i="15" s="1"/>
  <c r="H69" i="15"/>
  <c r="L69" i="15" s="1"/>
  <c r="H68" i="15"/>
  <c r="L68" i="15" s="1"/>
  <c r="H67" i="15"/>
  <c r="L67" i="15" s="1"/>
  <c r="H66" i="15"/>
  <c r="L66" i="15" s="1"/>
  <c r="H65" i="15"/>
  <c r="L65" i="15" s="1"/>
  <c r="F64" i="15"/>
  <c r="H64" i="15" s="1"/>
  <c r="L64" i="15" s="1"/>
  <c r="H62" i="15"/>
  <c r="H61" i="15"/>
  <c r="L61" i="15" s="1"/>
  <c r="H60" i="15"/>
  <c r="L60" i="15" s="1"/>
  <c r="H59" i="15"/>
  <c r="L59" i="15" s="1"/>
  <c r="H58" i="15"/>
  <c r="L58" i="15" s="1"/>
  <c r="H57" i="15"/>
  <c r="L57" i="15" s="1"/>
  <c r="H56" i="15"/>
  <c r="L56" i="15" s="1"/>
  <c r="H55" i="15"/>
  <c r="L55" i="15" s="1"/>
  <c r="H54" i="15"/>
  <c r="L54" i="15" s="1"/>
  <c r="H53" i="15"/>
  <c r="L53" i="15" s="1"/>
  <c r="H52" i="15"/>
  <c r="L52" i="15" s="1"/>
  <c r="H51" i="15"/>
  <c r="L51" i="15" s="1"/>
  <c r="H50" i="15"/>
  <c r="L50" i="15" s="1"/>
  <c r="H49" i="15"/>
  <c r="L49" i="15" s="1"/>
  <c r="H48" i="15"/>
  <c r="L48" i="15" s="1"/>
  <c r="J47" i="15"/>
  <c r="H47" i="15"/>
  <c r="L47" i="15" s="1"/>
  <c r="H46" i="15"/>
  <c r="L46" i="15" s="1"/>
  <c r="H45" i="15"/>
  <c r="H44" i="15"/>
  <c r="H43" i="15"/>
  <c r="H42" i="15"/>
  <c r="L42" i="15" s="1"/>
  <c r="H40" i="15"/>
  <c r="L40" i="15" s="1"/>
  <c r="H39" i="15"/>
  <c r="L39" i="15" s="1"/>
  <c r="H38" i="15"/>
  <c r="L38" i="15" s="1"/>
  <c r="H37" i="15"/>
  <c r="L37" i="15" s="1"/>
  <c r="H36" i="15"/>
  <c r="L36" i="15" s="1"/>
  <c r="H35" i="15"/>
  <c r="L35" i="15" s="1"/>
  <c r="H34" i="15"/>
  <c r="L34" i="15" s="1"/>
  <c r="H32" i="15"/>
  <c r="L32" i="15" s="1"/>
  <c r="H30" i="15"/>
  <c r="L30" i="15" s="1"/>
  <c r="H29" i="15"/>
  <c r="L29" i="15" s="1"/>
  <c r="H28" i="15"/>
  <c r="L28" i="15" s="1"/>
  <c r="H27" i="15"/>
  <c r="L27" i="15" s="1"/>
  <c r="H26" i="15"/>
  <c r="L26" i="15" s="1"/>
  <c r="L25" i="15"/>
  <c r="H25" i="15"/>
  <c r="H24" i="15"/>
  <c r="L24" i="15" s="1"/>
  <c r="H23" i="15"/>
  <c r="L23" i="15" s="1"/>
  <c r="H22" i="15"/>
  <c r="L22" i="15" s="1"/>
  <c r="H21" i="15"/>
  <c r="L21" i="15" s="1"/>
  <c r="H20" i="15"/>
  <c r="L20" i="15" s="1"/>
  <c r="H19" i="15"/>
  <c r="L19" i="15" s="1"/>
  <c r="H18" i="15"/>
  <c r="L18" i="15" s="1"/>
  <c r="H151" i="14"/>
  <c r="L151" i="14" s="1"/>
  <c r="H150" i="14"/>
  <c r="L150" i="14" s="1"/>
  <c r="H149" i="14"/>
  <c r="L149" i="14" s="1"/>
  <c r="H148" i="14"/>
  <c r="L148" i="14" s="1"/>
  <c r="H146" i="14"/>
  <c r="L146" i="14" s="1"/>
  <c r="H144" i="14"/>
  <c r="L144" i="14" s="1"/>
  <c r="H142" i="14"/>
  <c r="L142" i="14" s="1"/>
  <c r="H141" i="14"/>
  <c r="L141" i="14" s="1"/>
  <c r="H140" i="14"/>
  <c r="L140" i="14" s="1"/>
  <c r="H139" i="14"/>
  <c r="L139" i="14" s="1"/>
  <c r="H138" i="14"/>
  <c r="L138" i="14" s="1"/>
  <c r="H137" i="14"/>
  <c r="L137" i="14" s="1"/>
  <c r="H135" i="14"/>
  <c r="L135" i="14" s="1"/>
  <c r="H134" i="14"/>
  <c r="L134" i="14" s="1"/>
  <c r="H133" i="14"/>
  <c r="L133" i="14" s="1"/>
  <c r="H132" i="14"/>
  <c r="L132" i="14" s="1"/>
  <c r="H131" i="14"/>
  <c r="L131" i="14" s="1"/>
  <c r="H130" i="14"/>
  <c r="L130" i="14" s="1"/>
  <c r="H129" i="14"/>
  <c r="L129" i="14" s="1"/>
  <c r="H128" i="14"/>
  <c r="L128" i="14" s="1"/>
  <c r="H127" i="14"/>
  <c r="L127" i="14" s="1"/>
  <c r="H126" i="14"/>
  <c r="L126" i="14" s="1"/>
  <c r="H124" i="14"/>
  <c r="L124" i="14" s="1"/>
  <c r="H123" i="14"/>
  <c r="L123" i="14" s="1"/>
  <c r="H122" i="14"/>
  <c r="L122" i="14" s="1"/>
  <c r="H121" i="14"/>
  <c r="L121" i="14" s="1"/>
  <c r="F120" i="14"/>
  <c r="H120" i="14" s="1"/>
  <c r="L120" i="14" s="1"/>
  <c r="L119" i="14"/>
  <c r="H119" i="14"/>
  <c r="H117" i="14"/>
  <c r="L117" i="14" s="1"/>
  <c r="H116" i="14"/>
  <c r="L116" i="14" s="1"/>
  <c r="H115" i="14"/>
  <c r="L115" i="14" s="1"/>
  <c r="H114" i="14"/>
  <c r="L114" i="14" s="1"/>
  <c r="H113" i="14"/>
  <c r="L113" i="14" s="1"/>
  <c r="H112" i="14"/>
  <c r="L112" i="14" s="1"/>
  <c r="F111" i="14"/>
  <c r="H111" i="14" s="1"/>
  <c r="L111" i="14" s="1"/>
  <c r="H110" i="14"/>
  <c r="L110" i="14" s="1"/>
  <c r="F110" i="14"/>
  <c r="F109" i="14"/>
  <c r="H109" i="14" s="1"/>
  <c r="L109" i="14" s="1"/>
  <c r="F108" i="14"/>
  <c r="H108" i="14" s="1"/>
  <c r="L108" i="14" s="1"/>
  <c r="L107" i="14"/>
  <c r="H107" i="14"/>
  <c r="H106" i="14"/>
  <c r="L106" i="14" s="1"/>
  <c r="H105" i="14"/>
  <c r="L105" i="14" s="1"/>
  <c r="H104" i="14"/>
  <c r="L104" i="14" s="1"/>
  <c r="H103" i="14"/>
  <c r="L103" i="14" s="1"/>
  <c r="H102" i="14"/>
  <c r="L102" i="14" s="1"/>
  <c r="H101" i="14"/>
  <c r="L101" i="14" s="1"/>
  <c r="H100" i="14"/>
  <c r="L100" i="14" s="1"/>
  <c r="L99" i="14"/>
  <c r="H99" i="14"/>
  <c r="H98" i="14"/>
  <c r="L98" i="14" s="1"/>
  <c r="H97" i="14"/>
  <c r="L97" i="14" s="1"/>
  <c r="H96" i="14"/>
  <c r="L96" i="14" s="1"/>
  <c r="H95" i="14"/>
  <c r="L95" i="14" s="1"/>
  <c r="H94" i="14"/>
  <c r="L94" i="14" s="1"/>
  <c r="H93" i="14"/>
  <c r="L93" i="14" s="1"/>
  <c r="H92" i="14"/>
  <c r="L92" i="14" s="1"/>
  <c r="L91" i="14"/>
  <c r="H91" i="14"/>
  <c r="H90" i="14"/>
  <c r="L90" i="14" s="1"/>
  <c r="H88" i="14"/>
  <c r="L88" i="14" s="1"/>
  <c r="F87" i="14"/>
  <c r="H87" i="14" s="1"/>
  <c r="L87" i="14" s="1"/>
  <c r="F86" i="14"/>
  <c r="H86" i="14" s="1"/>
  <c r="L86" i="14" s="1"/>
  <c r="L84" i="14"/>
  <c r="H84" i="14"/>
  <c r="H83" i="14"/>
  <c r="L83" i="14" s="1"/>
  <c r="L82" i="14"/>
  <c r="H82" i="14"/>
  <c r="H81" i="14"/>
  <c r="L81" i="14" s="1"/>
  <c r="L80" i="14"/>
  <c r="H80" i="14"/>
  <c r="H79" i="14"/>
  <c r="L79" i="14" s="1"/>
  <c r="L78" i="14"/>
  <c r="H78" i="14"/>
  <c r="H76" i="14"/>
  <c r="L76" i="14" s="1"/>
  <c r="L75" i="14"/>
  <c r="H75" i="14"/>
  <c r="H74" i="14"/>
  <c r="L74" i="14" s="1"/>
  <c r="L73" i="14"/>
  <c r="H73" i="14"/>
  <c r="H72" i="14"/>
  <c r="L72" i="14" s="1"/>
  <c r="H71" i="14"/>
  <c r="L71" i="14" s="1"/>
  <c r="H70" i="14"/>
  <c r="L70" i="14" s="1"/>
  <c r="H69" i="14"/>
  <c r="L69" i="14" s="1"/>
  <c r="H68" i="14"/>
  <c r="L68" i="14" s="1"/>
  <c r="H67" i="14"/>
  <c r="L67" i="14" s="1"/>
  <c r="L66" i="14"/>
  <c r="H66" i="14"/>
  <c r="H65" i="14"/>
  <c r="L65" i="14" s="1"/>
  <c r="F64" i="14"/>
  <c r="H64" i="14" s="1"/>
  <c r="L64" i="14" s="1"/>
  <c r="H62" i="14"/>
  <c r="H61" i="14"/>
  <c r="L61" i="14" s="1"/>
  <c r="H60" i="14"/>
  <c r="L60" i="14" s="1"/>
  <c r="H59" i="14"/>
  <c r="L59" i="14" s="1"/>
  <c r="H58" i="14"/>
  <c r="L58" i="14" s="1"/>
  <c r="H57" i="14"/>
  <c r="L57" i="14" s="1"/>
  <c r="L56" i="14"/>
  <c r="H56" i="14"/>
  <c r="H55" i="14"/>
  <c r="L55" i="14" s="1"/>
  <c r="H54" i="14"/>
  <c r="L54" i="14" s="1"/>
  <c r="H53" i="14"/>
  <c r="L53" i="14" s="1"/>
  <c r="H52" i="14"/>
  <c r="L52" i="14" s="1"/>
  <c r="H51" i="14"/>
  <c r="L51" i="14" s="1"/>
  <c r="H50" i="14"/>
  <c r="L50" i="14" s="1"/>
  <c r="H49" i="14"/>
  <c r="L49" i="14" s="1"/>
  <c r="L48" i="14"/>
  <c r="H48" i="14"/>
  <c r="J47" i="14"/>
  <c r="H47" i="14"/>
  <c r="L47" i="14" s="1"/>
  <c r="H46" i="14"/>
  <c r="L46" i="14" s="1"/>
  <c r="H45" i="14"/>
  <c r="H44" i="14"/>
  <c r="H43" i="14"/>
  <c r="L42" i="14"/>
  <c r="H42" i="14"/>
  <c r="H40" i="14"/>
  <c r="L40" i="14" s="1"/>
  <c r="H39" i="14"/>
  <c r="L39" i="14" s="1"/>
  <c r="H38" i="14"/>
  <c r="L38" i="14" s="1"/>
  <c r="H37" i="14"/>
  <c r="L37" i="14" s="1"/>
  <c r="H36" i="14"/>
  <c r="L36" i="14" s="1"/>
  <c r="H35" i="14"/>
  <c r="L35" i="14" s="1"/>
  <c r="H34" i="14"/>
  <c r="L34" i="14" s="1"/>
  <c r="L32" i="14"/>
  <c r="H32" i="14"/>
  <c r="H30" i="14"/>
  <c r="L30" i="14" s="1"/>
  <c r="H29" i="14"/>
  <c r="L29" i="14" s="1"/>
  <c r="H28" i="14"/>
  <c r="L28" i="14" s="1"/>
  <c r="H27" i="14"/>
  <c r="L27" i="14" s="1"/>
  <c r="H26" i="14"/>
  <c r="L26" i="14" s="1"/>
  <c r="H25" i="14"/>
  <c r="L25" i="14" s="1"/>
  <c r="H24" i="14"/>
  <c r="L24" i="14" s="1"/>
  <c r="L23" i="14"/>
  <c r="H23" i="14"/>
  <c r="H22" i="14"/>
  <c r="L22" i="14" s="1"/>
  <c r="H21" i="14"/>
  <c r="L21" i="14" s="1"/>
  <c r="H20" i="14"/>
  <c r="L20" i="14" s="1"/>
  <c r="H19" i="14"/>
  <c r="L19" i="14" s="1"/>
  <c r="H18" i="14"/>
  <c r="L18" i="14" s="1"/>
  <c r="H151" i="13"/>
  <c r="L151" i="13" s="1"/>
  <c r="H150" i="13"/>
  <c r="L150" i="13" s="1"/>
  <c r="H149" i="13"/>
  <c r="L149" i="13" s="1"/>
  <c r="H148" i="13"/>
  <c r="L148" i="13" s="1"/>
  <c r="H146" i="13"/>
  <c r="L146" i="13" s="1"/>
  <c r="H144" i="13"/>
  <c r="L144" i="13" s="1"/>
  <c r="H142" i="13"/>
  <c r="L142" i="13" s="1"/>
  <c r="H141" i="13"/>
  <c r="L141" i="13" s="1"/>
  <c r="H140" i="13"/>
  <c r="L140" i="13" s="1"/>
  <c r="H139" i="13"/>
  <c r="L139" i="13" s="1"/>
  <c r="H138" i="13"/>
  <c r="L138" i="13" s="1"/>
  <c r="H137" i="13"/>
  <c r="L137" i="13" s="1"/>
  <c r="H135" i="13"/>
  <c r="L135" i="13" s="1"/>
  <c r="H134" i="13"/>
  <c r="L134" i="13" s="1"/>
  <c r="H133" i="13"/>
  <c r="L133" i="13" s="1"/>
  <c r="H132" i="13"/>
  <c r="L132" i="13" s="1"/>
  <c r="H131" i="13"/>
  <c r="L131" i="13" s="1"/>
  <c r="H130" i="13"/>
  <c r="L130" i="13" s="1"/>
  <c r="H129" i="13"/>
  <c r="L129" i="13" s="1"/>
  <c r="H128" i="13"/>
  <c r="L128" i="13" s="1"/>
  <c r="H127" i="13"/>
  <c r="L127" i="13" s="1"/>
  <c r="H126" i="13"/>
  <c r="L126" i="13" s="1"/>
  <c r="H124" i="13"/>
  <c r="L124" i="13" s="1"/>
  <c r="H123" i="13"/>
  <c r="L123" i="13" s="1"/>
  <c r="H122" i="13"/>
  <c r="L122" i="13" s="1"/>
  <c r="H121" i="13"/>
  <c r="L121" i="13" s="1"/>
  <c r="F120" i="13"/>
  <c r="H120" i="13" s="1"/>
  <c r="L120" i="13" s="1"/>
  <c r="L119" i="13"/>
  <c r="H119" i="13"/>
  <c r="H117" i="13"/>
  <c r="L117" i="13" s="1"/>
  <c r="H116" i="13"/>
  <c r="L116" i="13" s="1"/>
  <c r="H115" i="13"/>
  <c r="L115" i="13" s="1"/>
  <c r="H114" i="13"/>
  <c r="L114" i="13" s="1"/>
  <c r="H113" i="13"/>
  <c r="L113" i="13" s="1"/>
  <c r="H112" i="13"/>
  <c r="L112" i="13" s="1"/>
  <c r="F111" i="13"/>
  <c r="H111" i="13" s="1"/>
  <c r="L111" i="13" s="1"/>
  <c r="F110" i="13"/>
  <c r="H110" i="13" s="1"/>
  <c r="L110" i="13" s="1"/>
  <c r="F109" i="13"/>
  <c r="H109" i="13" s="1"/>
  <c r="L109" i="13" s="1"/>
  <c r="F108" i="13"/>
  <c r="H108" i="13" s="1"/>
  <c r="L108" i="13" s="1"/>
  <c r="H107" i="13"/>
  <c r="L107" i="13" s="1"/>
  <c r="H106" i="13"/>
  <c r="L106" i="13" s="1"/>
  <c r="H105" i="13"/>
  <c r="L105" i="13" s="1"/>
  <c r="H104" i="13"/>
  <c r="L104" i="13" s="1"/>
  <c r="H103" i="13"/>
  <c r="L103" i="13" s="1"/>
  <c r="H102" i="13"/>
  <c r="L102" i="13" s="1"/>
  <c r="L101" i="13"/>
  <c r="H101" i="13"/>
  <c r="H100" i="13"/>
  <c r="L100" i="13" s="1"/>
  <c r="H99" i="13"/>
  <c r="L99" i="13" s="1"/>
  <c r="H98" i="13"/>
  <c r="L98" i="13" s="1"/>
  <c r="H97" i="13"/>
  <c r="L97" i="13" s="1"/>
  <c r="H96" i="13"/>
  <c r="L96" i="13" s="1"/>
  <c r="H95" i="13"/>
  <c r="L95" i="13" s="1"/>
  <c r="H94" i="13"/>
  <c r="L94" i="13" s="1"/>
  <c r="L93" i="13"/>
  <c r="H93" i="13"/>
  <c r="H92" i="13"/>
  <c r="L92" i="13" s="1"/>
  <c r="H91" i="13"/>
  <c r="L91" i="13" s="1"/>
  <c r="H90" i="13"/>
  <c r="L90" i="13" s="1"/>
  <c r="H88" i="13"/>
  <c r="L88" i="13" s="1"/>
  <c r="F87" i="13"/>
  <c r="H87" i="13" s="1"/>
  <c r="L87" i="13" s="1"/>
  <c r="F86" i="13"/>
  <c r="H86" i="13" s="1"/>
  <c r="L86" i="13" s="1"/>
  <c r="H84" i="13"/>
  <c r="L84" i="13" s="1"/>
  <c r="H83" i="13"/>
  <c r="L83" i="13" s="1"/>
  <c r="H82" i="13"/>
  <c r="L82" i="13" s="1"/>
  <c r="H81" i="13"/>
  <c r="L81" i="13" s="1"/>
  <c r="H80" i="13"/>
  <c r="L80" i="13" s="1"/>
  <c r="H79" i="13"/>
  <c r="L79" i="13" s="1"/>
  <c r="H78" i="13"/>
  <c r="L78" i="13" s="1"/>
  <c r="H76" i="13"/>
  <c r="L76" i="13" s="1"/>
  <c r="H75" i="13"/>
  <c r="L75" i="13" s="1"/>
  <c r="H74" i="13"/>
  <c r="L74" i="13" s="1"/>
  <c r="H73" i="13"/>
  <c r="L73" i="13" s="1"/>
  <c r="H72" i="13"/>
  <c r="L72" i="13" s="1"/>
  <c r="H71" i="13"/>
  <c r="L71" i="13" s="1"/>
  <c r="H70" i="13"/>
  <c r="L70" i="13" s="1"/>
  <c r="H69" i="13"/>
  <c r="L69" i="13" s="1"/>
  <c r="H68" i="13"/>
  <c r="L68" i="13" s="1"/>
  <c r="H67" i="13"/>
  <c r="L67" i="13" s="1"/>
  <c r="L66" i="13"/>
  <c r="H66" i="13"/>
  <c r="H65" i="13"/>
  <c r="L65" i="13" s="1"/>
  <c r="F64" i="13"/>
  <c r="H64" i="13" s="1"/>
  <c r="L64" i="13" s="1"/>
  <c r="H62" i="13"/>
  <c r="H61" i="13"/>
  <c r="L61" i="13" s="1"/>
  <c r="H60" i="13"/>
  <c r="L60" i="13" s="1"/>
  <c r="L59" i="13"/>
  <c r="H59" i="13"/>
  <c r="H58" i="13"/>
  <c r="L58" i="13" s="1"/>
  <c r="H57" i="13"/>
  <c r="L57" i="13" s="1"/>
  <c r="H56" i="13"/>
  <c r="L56" i="13" s="1"/>
  <c r="H55" i="13"/>
  <c r="L55" i="13" s="1"/>
  <c r="H54" i="13"/>
  <c r="L54" i="13" s="1"/>
  <c r="H53" i="13"/>
  <c r="L53" i="13" s="1"/>
  <c r="H52" i="13"/>
  <c r="L52" i="13" s="1"/>
  <c r="H51" i="13"/>
  <c r="L51" i="13" s="1"/>
  <c r="H50" i="13"/>
  <c r="L50" i="13" s="1"/>
  <c r="H49" i="13"/>
  <c r="L49" i="13" s="1"/>
  <c r="H48" i="13"/>
  <c r="L48" i="13" s="1"/>
  <c r="J47" i="13"/>
  <c r="H47" i="13"/>
  <c r="L47" i="13" s="1"/>
  <c r="H46" i="13"/>
  <c r="L46" i="13" s="1"/>
  <c r="H45" i="13"/>
  <c r="H44" i="13"/>
  <c r="H43" i="13"/>
  <c r="H42" i="13"/>
  <c r="L42" i="13" s="1"/>
  <c r="H40" i="13"/>
  <c r="L40" i="13" s="1"/>
  <c r="H39" i="13"/>
  <c r="L39" i="13" s="1"/>
  <c r="H38" i="13"/>
  <c r="L38" i="13" s="1"/>
  <c r="H37" i="13"/>
  <c r="L37" i="13" s="1"/>
  <c r="H36" i="13"/>
  <c r="L36" i="13" s="1"/>
  <c r="L35" i="13"/>
  <c r="H35" i="13"/>
  <c r="H34" i="13"/>
  <c r="L34" i="13" s="1"/>
  <c r="H32" i="13"/>
  <c r="L32" i="13" s="1"/>
  <c r="H30" i="13"/>
  <c r="L30" i="13" s="1"/>
  <c r="H29" i="13"/>
  <c r="L29" i="13" s="1"/>
  <c r="H28" i="13"/>
  <c r="L28" i="13" s="1"/>
  <c r="L27" i="13"/>
  <c r="H27" i="13"/>
  <c r="H26" i="13"/>
  <c r="L26" i="13" s="1"/>
  <c r="H25" i="13"/>
  <c r="L25" i="13" s="1"/>
  <c r="H24" i="13"/>
  <c r="L24" i="13" s="1"/>
  <c r="H23" i="13"/>
  <c r="L23" i="13" s="1"/>
  <c r="H22" i="13"/>
  <c r="L22" i="13" s="1"/>
  <c r="L21" i="13"/>
  <c r="H21" i="13"/>
  <c r="H20" i="13"/>
  <c r="L20" i="13" s="1"/>
  <c r="H19" i="13"/>
  <c r="L19" i="13" s="1"/>
  <c r="H18" i="13"/>
  <c r="L18" i="13" s="1"/>
  <c r="H151" i="11"/>
  <c r="L151" i="11" s="1"/>
  <c r="H150" i="11"/>
  <c r="L150" i="11" s="1"/>
  <c r="H149" i="11"/>
  <c r="L149" i="11" s="1"/>
  <c r="H148" i="11"/>
  <c r="L148" i="11" s="1"/>
  <c r="H146" i="11"/>
  <c r="L146" i="11" s="1"/>
  <c r="H144" i="11"/>
  <c r="L144" i="11" s="1"/>
  <c r="H142" i="11"/>
  <c r="L142" i="11" s="1"/>
  <c r="H141" i="11"/>
  <c r="L141" i="11" s="1"/>
  <c r="H140" i="11"/>
  <c r="L140" i="11" s="1"/>
  <c r="H139" i="11"/>
  <c r="L139" i="11" s="1"/>
  <c r="H138" i="11"/>
  <c r="L138" i="11" s="1"/>
  <c r="H137" i="11"/>
  <c r="L137" i="11" s="1"/>
  <c r="H135" i="11"/>
  <c r="L135" i="11" s="1"/>
  <c r="H134" i="11"/>
  <c r="L134" i="11" s="1"/>
  <c r="H133" i="11"/>
  <c r="L133" i="11" s="1"/>
  <c r="H132" i="11"/>
  <c r="L132" i="11" s="1"/>
  <c r="H131" i="11"/>
  <c r="L131" i="11" s="1"/>
  <c r="H130" i="11"/>
  <c r="L130" i="11" s="1"/>
  <c r="H129" i="11"/>
  <c r="L129" i="11" s="1"/>
  <c r="H128" i="11"/>
  <c r="L128" i="11" s="1"/>
  <c r="H127" i="11"/>
  <c r="L127" i="11" s="1"/>
  <c r="H126" i="11"/>
  <c r="L126" i="11" s="1"/>
  <c r="H124" i="11"/>
  <c r="L124" i="11" s="1"/>
  <c r="H123" i="11"/>
  <c r="L123" i="11" s="1"/>
  <c r="H122" i="11"/>
  <c r="L122" i="11" s="1"/>
  <c r="H121" i="11"/>
  <c r="L121" i="11" s="1"/>
  <c r="F120" i="11"/>
  <c r="H120" i="11" s="1"/>
  <c r="L120" i="11" s="1"/>
  <c r="H119" i="11"/>
  <c r="L119" i="11" s="1"/>
  <c r="H117" i="11"/>
  <c r="L117" i="11" s="1"/>
  <c r="H116" i="11"/>
  <c r="L116" i="11" s="1"/>
  <c r="H115" i="11"/>
  <c r="L115" i="11" s="1"/>
  <c r="H114" i="11"/>
  <c r="L114" i="11" s="1"/>
  <c r="H113" i="11"/>
  <c r="L113" i="11" s="1"/>
  <c r="H112" i="11"/>
  <c r="L112" i="11" s="1"/>
  <c r="F111" i="11"/>
  <c r="H111" i="11" s="1"/>
  <c r="L111" i="11" s="1"/>
  <c r="F110" i="11"/>
  <c r="H110" i="11" s="1"/>
  <c r="L110" i="11" s="1"/>
  <c r="F109" i="11"/>
  <c r="H109" i="11" s="1"/>
  <c r="L109" i="11" s="1"/>
  <c r="F108" i="11"/>
  <c r="H108" i="11" s="1"/>
  <c r="L108" i="11" s="1"/>
  <c r="H107" i="11"/>
  <c r="L107" i="11" s="1"/>
  <c r="H106" i="11"/>
  <c r="L106" i="11" s="1"/>
  <c r="H105" i="11"/>
  <c r="L105" i="11" s="1"/>
  <c r="H104" i="11"/>
  <c r="L104" i="11" s="1"/>
  <c r="H103" i="11"/>
  <c r="L103" i="11" s="1"/>
  <c r="H102" i="11"/>
  <c r="L102" i="11" s="1"/>
  <c r="H101" i="11"/>
  <c r="L101" i="11" s="1"/>
  <c r="H100" i="11"/>
  <c r="L100" i="11" s="1"/>
  <c r="H99" i="11"/>
  <c r="L99" i="11" s="1"/>
  <c r="H98" i="11"/>
  <c r="L98" i="11" s="1"/>
  <c r="H97" i="11"/>
  <c r="L97" i="11" s="1"/>
  <c r="H96" i="11"/>
  <c r="L96" i="11" s="1"/>
  <c r="H95" i="11"/>
  <c r="L95" i="11" s="1"/>
  <c r="H94" i="11"/>
  <c r="L94" i="11" s="1"/>
  <c r="H93" i="11"/>
  <c r="L93" i="11" s="1"/>
  <c r="H92" i="11"/>
  <c r="L92" i="11" s="1"/>
  <c r="H91" i="11"/>
  <c r="L91" i="11" s="1"/>
  <c r="H90" i="11"/>
  <c r="L90" i="11" s="1"/>
  <c r="H88" i="11"/>
  <c r="L88" i="11" s="1"/>
  <c r="F87" i="11"/>
  <c r="H87" i="11" s="1"/>
  <c r="L87" i="11" s="1"/>
  <c r="F86" i="11"/>
  <c r="H86" i="11" s="1"/>
  <c r="L86" i="11" s="1"/>
  <c r="H84" i="11"/>
  <c r="L84" i="11" s="1"/>
  <c r="H83" i="11"/>
  <c r="L83" i="11" s="1"/>
  <c r="L82" i="11"/>
  <c r="H82" i="11"/>
  <c r="H81" i="11"/>
  <c r="L81" i="11" s="1"/>
  <c r="H80" i="11"/>
  <c r="L80" i="11" s="1"/>
  <c r="H79" i="11"/>
  <c r="L79" i="11" s="1"/>
  <c r="H78" i="11"/>
  <c r="L78" i="11" s="1"/>
  <c r="H76" i="11"/>
  <c r="L76" i="11" s="1"/>
  <c r="H75" i="11"/>
  <c r="L75" i="11" s="1"/>
  <c r="H74" i="11"/>
  <c r="L74" i="11" s="1"/>
  <c r="L73" i="11"/>
  <c r="H73" i="11"/>
  <c r="H72" i="11"/>
  <c r="L72" i="11" s="1"/>
  <c r="H71" i="11"/>
  <c r="L71" i="11" s="1"/>
  <c r="H70" i="11"/>
  <c r="L70" i="11" s="1"/>
  <c r="H69" i="11"/>
  <c r="L69" i="11" s="1"/>
  <c r="H68" i="11"/>
  <c r="L68" i="11" s="1"/>
  <c r="H67" i="11"/>
  <c r="L67" i="11" s="1"/>
  <c r="H66" i="11"/>
  <c r="L66" i="11" s="1"/>
  <c r="H65" i="11"/>
  <c r="L65" i="11" s="1"/>
  <c r="F64" i="11"/>
  <c r="H64" i="11" s="1"/>
  <c r="L64" i="11" s="1"/>
  <c r="H62" i="11"/>
  <c r="H61" i="11"/>
  <c r="L61" i="11" s="1"/>
  <c r="H60" i="11"/>
  <c r="L60" i="11" s="1"/>
  <c r="H59" i="11"/>
  <c r="L59" i="11" s="1"/>
  <c r="H58" i="11"/>
  <c r="L58" i="11" s="1"/>
  <c r="H57" i="11"/>
  <c r="L57" i="11" s="1"/>
  <c r="H56" i="11"/>
  <c r="L56" i="11" s="1"/>
  <c r="L55" i="11"/>
  <c r="H55" i="11"/>
  <c r="H54" i="11"/>
  <c r="L54" i="11" s="1"/>
  <c r="H53" i="11"/>
  <c r="L53" i="11" s="1"/>
  <c r="H52" i="11"/>
  <c r="L52" i="11" s="1"/>
  <c r="H51" i="11"/>
  <c r="L51" i="11" s="1"/>
  <c r="H50" i="11"/>
  <c r="L50" i="11" s="1"/>
  <c r="H49" i="11"/>
  <c r="L49" i="11" s="1"/>
  <c r="H48" i="11"/>
  <c r="L48" i="11" s="1"/>
  <c r="J47" i="11"/>
  <c r="H47" i="11"/>
  <c r="L47" i="11" s="1"/>
  <c r="H46" i="11"/>
  <c r="L46" i="11" s="1"/>
  <c r="H45" i="11"/>
  <c r="H44" i="11"/>
  <c r="H43" i="11"/>
  <c r="L42" i="11"/>
  <c r="H42" i="11"/>
  <c r="H40" i="11"/>
  <c r="L40" i="11" s="1"/>
  <c r="H39" i="11"/>
  <c r="L39" i="11" s="1"/>
  <c r="H38" i="11"/>
  <c r="L38" i="11" s="1"/>
  <c r="H37" i="11"/>
  <c r="L37" i="11" s="1"/>
  <c r="H36" i="11"/>
  <c r="L36" i="11" s="1"/>
  <c r="H35" i="11"/>
  <c r="L35" i="11" s="1"/>
  <c r="H34" i="11"/>
  <c r="L34" i="11" s="1"/>
  <c r="H32" i="11"/>
  <c r="L32" i="11" s="1"/>
  <c r="H30" i="11"/>
  <c r="L30" i="11" s="1"/>
  <c r="H29" i="11"/>
  <c r="L29" i="11" s="1"/>
  <c r="H28" i="11"/>
  <c r="L28" i="11" s="1"/>
  <c r="H27" i="11"/>
  <c r="L27" i="11" s="1"/>
  <c r="H26" i="11"/>
  <c r="L26" i="11" s="1"/>
  <c r="H25" i="11"/>
  <c r="L25" i="11" s="1"/>
  <c r="H24" i="11"/>
  <c r="L24" i="11" s="1"/>
  <c r="L23" i="11"/>
  <c r="H23" i="11"/>
  <c r="H22" i="11"/>
  <c r="L22" i="11" s="1"/>
  <c r="H21" i="11"/>
  <c r="L21" i="11" s="1"/>
  <c r="H20" i="11"/>
  <c r="L20" i="11" s="1"/>
  <c r="H19" i="11"/>
  <c r="L19" i="11" s="1"/>
  <c r="H18" i="11"/>
  <c r="L18" i="11" s="1"/>
  <c r="H151" i="10"/>
  <c r="L151" i="10" s="1"/>
  <c r="H150" i="10"/>
  <c r="L150" i="10" s="1"/>
  <c r="H149" i="10"/>
  <c r="L149" i="10" s="1"/>
  <c r="H148" i="10"/>
  <c r="L148" i="10" s="1"/>
  <c r="H146" i="10"/>
  <c r="L146" i="10" s="1"/>
  <c r="H144" i="10"/>
  <c r="L144" i="10" s="1"/>
  <c r="H142" i="10"/>
  <c r="L142" i="10" s="1"/>
  <c r="H141" i="10"/>
  <c r="L141" i="10" s="1"/>
  <c r="H140" i="10"/>
  <c r="L140" i="10" s="1"/>
  <c r="H139" i="10"/>
  <c r="L139" i="10" s="1"/>
  <c r="H138" i="10"/>
  <c r="L138" i="10" s="1"/>
  <c r="H137" i="10"/>
  <c r="L137" i="10" s="1"/>
  <c r="H135" i="10"/>
  <c r="L135" i="10" s="1"/>
  <c r="H134" i="10"/>
  <c r="L134" i="10" s="1"/>
  <c r="H133" i="10"/>
  <c r="L133" i="10" s="1"/>
  <c r="H132" i="10"/>
  <c r="L132" i="10" s="1"/>
  <c r="H131" i="10"/>
  <c r="L131" i="10" s="1"/>
  <c r="H130" i="10"/>
  <c r="L130" i="10" s="1"/>
  <c r="H129" i="10"/>
  <c r="L129" i="10" s="1"/>
  <c r="H128" i="10"/>
  <c r="L128" i="10" s="1"/>
  <c r="H127" i="10"/>
  <c r="L127" i="10" s="1"/>
  <c r="H126" i="10"/>
  <c r="L126" i="10" s="1"/>
  <c r="H124" i="10"/>
  <c r="L124" i="10" s="1"/>
  <c r="H123" i="10"/>
  <c r="L123" i="10" s="1"/>
  <c r="H122" i="10"/>
  <c r="L122" i="10" s="1"/>
  <c r="H121" i="10"/>
  <c r="L121" i="10" s="1"/>
  <c r="F120" i="10"/>
  <c r="H120" i="10" s="1"/>
  <c r="L120" i="10" s="1"/>
  <c r="H119" i="10"/>
  <c r="L119" i="10" s="1"/>
  <c r="H117" i="10"/>
  <c r="L117" i="10" s="1"/>
  <c r="H116" i="10"/>
  <c r="L116" i="10" s="1"/>
  <c r="H115" i="10"/>
  <c r="L115" i="10" s="1"/>
  <c r="H114" i="10"/>
  <c r="L114" i="10" s="1"/>
  <c r="H113" i="10"/>
  <c r="L113" i="10" s="1"/>
  <c r="H112" i="10"/>
  <c r="L112" i="10" s="1"/>
  <c r="F111" i="10"/>
  <c r="H111" i="10" s="1"/>
  <c r="L111" i="10" s="1"/>
  <c r="F110" i="10"/>
  <c r="H110" i="10" s="1"/>
  <c r="L110" i="10" s="1"/>
  <c r="F109" i="10"/>
  <c r="H109" i="10" s="1"/>
  <c r="L109" i="10" s="1"/>
  <c r="F108" i="10"/>
  <c r="H108" i="10" s="1"/>
  <c r="L108" i="10" s="1"/>
  <c r="H107" i="10"/>
  <c r="L107" i="10" s="1"/>
  <c r="H106" i="10"/>
  <c r="L106" i="10" s="1"/>
  <c r="H105" i="10"/>
  <c r="L105" i="10" s="1"/>
  <c r="H104" i="10"/>
  <c r="L104" i="10" s="1"/>
  <c r="H103" i="10"/>
  <c r="L103" i="10" s="1"/>
  <c r="H102" i="10"/>
  <c r="L102" i="10" s="1"/>
  <c r="H101" i="10"/>
  <c r="L101" i="10" s="1"/>
  <c r="H100" i="10"/>
  <c r="L100" i="10" s="1"/>
  <c r="H99" i="10"/>
  <c r="L99" i="10" s="1"/>
  <c r="H98" i="10"/>
  <c r="L98" i="10" s="1"/>
  <c r="H97" i="10"/>
  <c r="L97" i="10" s="1"/>
  <c r="L96" i="10"/>
  <c r="H96" i="10"/>
  <c r="H95" i="10"/>
  <c r="L95" i="10" s="1"/>
  <c r="H94" i="10"/>
  <c r="L94" i="10" s="1"/>
  <c r="H93" i="10"/>
  <c r="L93" i="10" s="1"/>
  <c r="H92" i="10"/>
  <c r="L92" i="10" s="1"/>
  <c r="H91" i="10"/>
  <c r="L91" i="10" s="1"/>
  <c r="H90" i="10"/>
  <c r="L90" i="10" s="1"/>
  <c r="H88" i="10"/>
  <c r="L88" i="10" s="1"/>
  <c r="F87" i="10"/>
  <c r="H87" i="10" s="1"/>
  <c r="L87" i="10" s="1"/>
  <c r="F86" i="10"/>
  <c r="H86" i="10" s="1"/>
  <c r="L86" i="10" s="1"/>
  <c r="H84" i="10"/>
  <c r="L84" i="10" s="1"/>
  <c r="H83" i="10"/>
  <c r="L83" i="10" s="1"/>
  <c r="H82" i="10"/>
  <c r="L82" i="10" s="1"/>
  <c r="H81" i="10"/>
  <c r="L81" i="10" s="1"/>
  <c r="H80" i="10"/>
  <c r="L80" i="10" s="1"/>
  <c r="H79" i="10"/>
  <c r="L79" i="10" s="1"/>
  <c r="H78" i="10"/>
  <c r="L78" i="10" s="1"/>
  <c r="H76" i="10"/>
  <c r="L76" i="10" s="1"/>
  <c r="H75" i="10"/>
  <c r="L75" i="10" s="1"/>
  <c r="L74" i="10"/>
  <c r="H74" i="10"/>
  <c r="H73" i="10"/>
  <c r="L73" i="10" s="1"/>
  <c r="H72" i="10"/>
  <c r="L72" i="10" s="1"/>
  <c r="H71" i="10"/>
  <c r="L71" i="10" s="1"/>
  <c r="H70" i="10"/>
  <c r="L70" i="10" s="1"/>
  <c r="H69" i="10"/>
  <c r="L69" i="10" s="1"/>
  <c r="H68" i="10"/>
  <c r="L68" i="10" s="1"/>
  <c r="H67" i="10"/>
  <c r="L67" i="10" s="1"/>
  <c r="H66" i="10"/>
  <c r="L66" i="10" s="1"/>
  <c r="H65" i="10"/>
  <c r="L65" i="10" s="1"/>
  <c r="F64" i="10"/>
  <c r="H64" i="10" s="1"/>
  <c r="L64" i="10" s="1"/>
  <c r="H62" i="10"/>
  <c r="H61" i="10"/>
  <c r="L61" i="10" s="1"/>
  <c r="H60" i="10"/>
  <c r="L60" i="10" s="1"/>
  <c r="H59" i="10"/>
  <c r="L59" i="10" s="1"/>
  <c r="H58" i="10"/>
  <c r="L58" i="10" s="1"/>
  <c r="H57" i="10"/>
  <c r="L57" i="10" s="1"/>
  <c r="H56" i="10"/>
  <c r="L56" i="10" s="1"/>
  <c r="H55" i="10"/>
  <c r="L55" i="10" s="1"/>
  <c r="H54" i="10"/>
  <c r="L54" i="10" s="1"/>
  <c r="H53" i="10"/>
  <c r="L53" i="10" s="1"/>
  <c r="H52" i="10"/>
  <c r="L52" i="10" s="1"/>
  <c r="L51" i="10"/>
  <c r="H51" i="10"/>
  <c r="H50" i="10"/>
  <c r="L50" i="10" s="1"/>
  <c r="H49" i="10"/>
  <c r="L49" i="10" s="1"/>
  <c r="H48" i="10"/>
  <c r="L48" i="10" s="1"/>
  <c r="J47" i="10"/>
  <c r="H47" i="10"/>
  <c r="L47" i="10" s="1"/>
  <c r="H46" i="10"/>
  <c r="L46" i="10" s="1"/>
  <c r="H45" i="10"/>
  <c r="H44" i="10"/>
  <c r="H43" i="10"/>
  <c r="H42" i="10"/>
  <c r="L42" i="10" s="1"/>
  <c r="H40" i="10"/>
  <c r="L40" i="10" s="1"/>
  <c r="H39" i="10"/>
  <c r="L39" i="10" s="1"/>
  <c r="H38" i="10"/>
  <c r="L38" i="10" s="1"/>
  <c r="H37" i="10"/>
  <c r="L37" i="10" s="1"/>
  <c r="H36" i="10"/>
  <c r="L36" i="10" s="1"/>
  <c r="H35" i="10"/>
  <c r="L35" i="10" s="1"/>
  <c r="H34" i="10"/>
  <c r="L34" i="10" s="1"/>
  <c r="H32" i="10"/>
  <c r="L32" i="10" s="1"/>
  <c r="H30" i="10"/>
  <c r="L30" i="10" s="1"/>
  <c r="H29" i="10"/>
  <c r="L29" i="10" s="1"/>
  <c r="H28" i="10"/>
  <c r="L28" i="10" s="1"/>
  <c r="H27" i="10"/>
  <c r="L27" i="10" s="1"/>
  <c r="H26" i="10"/>
  <c r="L26" i="10" s="1"/>
  <c r="H25" i="10"/>
  <c r="L25" i="10" s="1"/>
  <c r="H24" i="10"/>
  <c r="L24" i="10" s="1"/>
  <c r="H23" i="10"/>
  <c r="L23" i="10" s="1"/>
  <c r="H22" i="10"/>
  <c r="L22" i="10" s="1"/>
  <c r="H21" i="10"/>
  <c r="L21" i="10" s="1"/>
  <c r="H20" i="10"/>
  <c r="L20" i="10" s="1"/>
  <c r="H19" i="10"/>
  <c r="L19" i="10" s="1"/>
  <c r="H18" i="10"/>
  <c r="L18" i="10" s="1"/>
  <c r="H151" i="9"/>
  <c r="L151" i="9" s="1"/>
  <c r="H150" i="9"/>
  <c r="L150" i="9" s="1"/>
  <c r="H149" i="9"/>
  <c r="L149" i="9" s="1"/>
  <c r="H148" i="9"/>
  <c r="L148" i="9" s="1"/>
  <c r="H146" i="9"/>
  <c r="L146" i="9" s="1"/>
  <c r="H144" i="9"/>
  <c r="L144" i="9" s="1"/>
  <c r="H142" i="9"/>
  <c r="L142" i="9" s="1"/>
  <c r="H141" i="9"/>
  <c r="L141" i="9" s="1"/>
  <c r="H140" i="9"/>
  <c r="L140" i="9" s="1"/>
  <c r="H139" i="9"/>
  <c r="L139" i="9" s="1"/>
  <c r="L138" i="9"/>
  <c r="H138" i="9"/>
  <c r="H137" i="9"/>
  <c r="L137" i="9" s="1"/>
  <c r="H135" i="9"/>
  <c r="L135" i="9" s="1"/>
  <c r="H134" i="9"/>
  <c r="L134" i="9" s="1"/>
  <c r="H133" i="9"/>
  <c r="L133" i="9" s="1"/>
  <c r="H132" i="9"/>
  <c r="L132" i="9" s="1"/>
  <c r="H131" i="9"/>
  <c r="L131" i="9" s="1"/>
  <c r="H130" i="9"/>
  <c r="L130" i="9" s="1"/>
  <c r="H129" i="9"/>
  <c r="L129" i="9" s="1"/>
  <c r="H128" i="9"/>
  <c r="L128" i="9" s="1"/>
  <c r="H127" i="9"/>
  <c r="L127" i="9" s="1"/>
  <c r="H126" i="9"/>
  <c r="L126" i="9" s="1"/>
  <c r="H124" i="9"/>
  <c r="L124" i="9" s="1"/>
  <c r="H123" i="9"/>
  <c r="L123" i="9" s="1"/>
  <c r="H122" i="9"/>
  <c r="L122" i="9" s="1"/>
  <c r="H121" i="9"/>
  <c r="L121" i="9" s="1"/>
  <c r="F120" i="9"/>
  <c r="H120" i="9" s="1"/>
  <c r="L120" i="9" s="1"/>
  <c r="H119" i="9"/>
  <c r="L119" i="9" s="1"/>
  <c r="H117" i="9"/>
  <c r="L117" i="9" s="1"/>
  <c r="H116" i="9"/>
  <c r="L116" i="9" s="1"/>
  <c r="H115" i="9"/>
  <c r="L115" i="9" s="1"/>
  <c r="H114" i="9"/>
  <c r="L114" i="9" s="1"/>
  <c r="H113" i="9"/>
  <c r="L113" i="9" s="1"/>
  <c r="H112" i="9"/>
  <c r="L112" i="9" s="1"/>
  <c r="F111" i="9"/>
  <c r="H111" i="9" s="1"/>
  <c r="L111" i="9" s="1"/>
  <c r="F110" i="9"/>
  <c r="H110" i="9" s="1"/>
  <c r="L110" i="9" s="1"/>
  <c r="F109" i="9"/>
  <c r="H109" i="9" s="1"/>
  <c r="L109" i="9" s="1"/>
  <c r="F108" i="9"/>
  <c r="H108" i="9" s="1"/>
  <c r="L108" i="9" s="1"/>
  <c r="H107" i="9"/>
  <c r="L107" i="9" s="1"/>
  <c r="H106" i="9"/>
  <c r="L106" i="9" s="1"/>
  <c r="H105" i="9"/>
  <c r="L105" i="9" s="1"/>
  <c r="L104" i="9"/>
  <c r="H104" i="9"/>
  <c r="H103" i="9"/>
  <c r="L103" i="9" s="1"/>
  <c r="H102" i="9"/>
  <c r="L102" i="9" s="1"/>
  <c r="H101" i="9"/>
  <c r="L101" i="9" s="1"/>
  <c r="H100" i="9"/>
  <c r="L100" i="9" s="1"/>
  <c r="H99" i="9"/>
  <c r="L99" i="9" s="1"/>
  <c r="H98" i="9"/>
  <c r="L98" i="9" s="1"/>
  <c r="H97" i="9"/>
  <c r="L97" i="9" s="1"/>
  <c r="L96" i="9"/>
  <c r="H96" i="9"/>
  <c r="H95" i="9"/>
  <c r="L95" i="9" s="1"/>
  <c r="H94" i="9"/>
  <c r="L94" i="9" s="1"/>
  <c r="H93" i="9"/>
  <c r="L93" i="9" s="1"/>
  <c r="H92" i="9"/>
  <c r="L92" i="9" s="1"/>
  <c r="H91" i="9"/>
  <c r="L91" i="9" s="1"/>
  <c r="H90" i="9"/>
  <c r="L90" i="9" s="1"/>
  <c r="H88" i="9"/>
  <c r="L88" i="9" s="1"/>
  <c r="L87" i="9"/>
  <c r="F87" i="9"/>
  <c r="H87" i="9" s="1"/>
  <c r="F86" i="9"/>
  <c r="H86" i="9" s="1"/>
  <c r="L86" i="9" s="1"/>
  <c r="L84" i="9"/>
  <c r="H84" i="9"/>
  <c r="H83" i="9"/>
  <c r="L83" i="9" s="1"/>
  <c r="H82" i="9"/>
  <c r="L82" i="9" s="1"/>
  <c r="H81" i="9"/>
  <c r="L81" i="9" s="1"/>
  <c r="H80" i="9"/>
  <c r="L80" i="9" s="1"/>
  <c r="H79" i="9"/>
  <c r="L79" i="9" s="1"/>
  <c r="H78" i="9"/>
  <c r="L78" i="9" s="1"/>
  <c r="H76" i="9"/>
  <c r="L76" i="9" s="1"/>
  <c r="L75" i="9"/>
  <c r="H75" i="9"/>
  <c r="H74" i="9"/>
  <c r="L74" i="9" s="1"/>
  <c r="L73" i="9"/>
  <c r="H73" i="9"/>
  <c r="H72" i="9"/>
  <c r="L72" i="9" s="1"/>
  <c r="H71" i="9"/>
  <c r="L71" i="9" s="1"/>
  <c r="H70" i="9"/>
  <c r="L70" i="9" s="1"/>
  <c r="H69" i="9"/>
  <c r="L69" i="9" s="1"/>
  <c r="H68" i="9"/>
  <c r="L68" i="9" s="1"/>
  <c r="L67" i="9"/>
  <c r="H67" i="9"/>
  <c r="H66" i="9"/>
  <c r="L66" i="9" s="1"/>
  <c r="H65" i="9"/>
  <c r="L65" i="9" s="1"/>
  <c r="F64" i="9"/>
  <c r="H64" i="9" s="1"/>
  <c r="L64" i="9" s="1"/>
  <c r="H62" i="9"/>
  <c r="H61" i="9"/>
  <c r="L61" i="9" s="1"/>
  <c r="H60" i="9"/>
  <c r="L60" i="9" s="1"/>
  <c r="H59" i="9"/>
  <c r="L59" i="9" s="1"/>
  <c r="H58" i="9"/>
  <c r="L58" i="9" s="1"/>
  <c r="L57" i="9"/>
  <c r="H57" i="9"/>
  <c r="H56" i="9"/>
  <c r="L56" i="9" s="1"/>
  <c r="H55" i="9"/>
  <c r="L55" i="9" s="1"/>
  <c r="H54" i="9"/>
  <c r="L54" i="9" s="1"/>
  <c r="H53" i="9"/>
  <c r="L53" i="9" s="1"/>
  <c r="H52" i="9"/>
  <c r="L52" i="9" s="1"/>
  <c r="H51" i="9"/>
  <c r="L51" i="9" s="1"/>
  <c r="H50" i="9"/>
  <c r="L50" i="9" s="1"/>
  <c r="H49" i="9"/>
  <c r="L49" i="9" s="1"/>
  <c r="H48" i="9"/>
  <c r="L48" i="9" s="1"/>
  <c r="J47" i="9"/>
  <c r="H47" i="9"/>
  <c r="L47" i="9" s="1"/>
  <c r="H46" i="9"/>
  <c r="L46" i="9" s="1"/>
  <c r="H45" i="9"/>
  <c r="H44" i="9"/>
  <c r="H43" i="9"/>
  <c r="H42" i="9"/>
  <c r="L42" i="9" s="1"/>
  <c r="H40" i="9"/>
  <c r="L40" i="9" s="1"/>
  <c r="H39" i="9"/>
  <c r="L39" i="9" s="1"/>
  <c r="H38" i="9"/>
  <c r="L38" i="9" s="1"/>
  <c r="L37" i="9"/>
  <c r="H37" i="9"/>
  <c r="H36" i="9"/>
  <c r="L36" i="9" s="1"/>
  <c r="H35" i="9"/>
  <c r="L35" i="9" s="1"/>
  <c r="H34" i="9"/>
  <c r="L34" i="9" s="1"/>
  <c r="H32" i="9"/>
  <c r="L32" i="9" s="1"/>
  <c r="H30" i="9"/>
  <c r="L30" i="9" s="1"/>
  <c r="H29" i="9"/>
  <c r="L29" i="9" s="1"/>
  <c r="H28" i="9"/>
  <c r="L28" i="9" s="1"/>
  <c r="H27" i="9"/>
  <c r="L27" i="9" s="1"/>
  <c r="H26" i="9"/>
  <c r="L26" i="9" s="1"/>
  <c r="H25" i="9"/>
  <c r="L25" i="9" s="1"/>
  <c r="H24" i="9"/>
  <c r="L24" i="9" s="1"/>
  <c r="H23" i="9"/>
  <c r="L23" i="9" s="1"/>
  <c r="H22" i="9"/>
  <c r="L22" i="9" s="1"/>
  <c r="H21" i="9"/>
  <c r="L21" i="9" s="1"/>
  <c r="H20" i="9"/>
  <c r="L20" i="9" s="1"/>
  <c r="L19" i="9"/>
  <c r="H19" i="9"/>
  <c r="H18" i="9"/>
  <c r="L18" i="9" s="1"/>
  <c r="H151" i="8"/>
  <c r="L151" i="8" s="1"/>
  <c r="H150" i="8"/>
  <c r="L150" i="8" s="1"/>
  <c r="H149" i="8"/>
  <c r="L149" i="8" s="1"/>
  <c r="H148" i="8"/>
  <c r="L148" i="8" s="1"/>
  <c r="H146" i="8"/>
  <c r="L146" i="8" s="1"/>
  <c r="H144" i="8"/>
  <c r="L144" i="8" s="1"/>
  <c r="H142" i="8"/>
  <c r="L142" i="8" s="1"/>
  <c r="H141" i="8"/>
  <c r="L141" i="8" s="1"/>
  <c r="H140" i="8"/>
  <c r="L140" i="8" s="1"/>
  <c r="H139" i="8"/>
  <c r="L139" i="8" s="1"/>
  <c r="H138" i="8"/>
  <c r="L138" i="8" s="1"/>
  <c r="H137" i="8"/>
  <c r="L137" i="8" s="1"/>
  <c r="H135" i="8"/>
  <c r="L135" i="8" s="1"/>
  <c r="H134" i="8"/>
  <c r="L134" i="8" s="1"/>
  <c r="H133" i="8"/>
  <c r="L133" i="8" s="1"/>
  <c r="H132" i="8"/>
  <c r="L132" i="8" s="1"/>
  <c r="H131" i="8"/>
  <c r="L131" i="8" s="1"/>
  <c r="H130" i="8"/>
  <c r="L130" i="8" s="1"/>
  <c r="H129" i="8"/>
  <c r="L129" i="8" s="1"/>
  <c r="H128" i="8"/>
  <c r="L128" i="8" s="1"/>
  <c r="H127" i="8"/>
  <c r="L127" i="8" s="1"/>
  <c r="H126" i="8"/>
  <c r="L126" i="8" s="1"/>
  <c r="H124" i="8"/>
  <c r="L124" i="8" s="1"/>
  <c r="H123" i="8"/>
  <c r="L123" i="8" s="1"/>
  <c r="H122" i="8"/>
  <c r="L122" i="8" s="1"/>
  <c r="H121" i="8"/>
  <c r="L121" i="8" s="1"/>
  <c r="F120" i="8"/>
  <c r="H120" i="8" s="1"/>
  <c r="L120" i="8" s="1"/>
  <c r="H119" i="8"/>
  <c r="L119" i="8" s="1"/>
  <c r="H117" i="8"/>
  <c r="L117" i="8" s="1"/>
  <c r="H116" i="8"/>
  <c r="L116" i="8" s="1"/>
  <c r="H115" i="8"/>
  <c r="L115" i="8" s="1"/>
  <c r="L114" i="8"/>
  <c r="H114" i="8"/>
  <c r="H113" i="8"/>
  <c r="L113" i="8" s="1"/>
  <c r="H112" i="8"/>
  <c r="L112" i="8" s="1"/>
  <c r="F111" i="8"/>
  <c r="H111" i="8" s="1"/>
  <c r="L111" i="8" s="1"/>
  <c r="F110" i="8"/>
  <c r="H110" i="8" s="1"/>
  <c r="L110" i="8" s="1"/>
  <c r="F109" i="8"/>
  <c r="H109" i="8" s="1"/>
  <c r="L109" i="8" s="1"/>
  <c r="F108" i="8"/>
  <c r="H108" i="8" s="1"/>
  <c r="L108" i="8" s="1"/>
  <c r="H107" i="8"/>
  <c r="L107" i="8" s="1"/>
  <c r="H106" i="8"/>
  <c r="L106" i="8" s="1"/>
  <c r="H105" i="8"/>
  <c r="L105" i="8" s="1"/>
  <c r="H104" i="8"/>
  <c r="L104" i="8" s="1"/>
  <c r="H103" i="8"/>
  <c r="L103" i="8" s="1"/>
  <c r="H102" i="8"/>
  <c r="L102" i="8" s="1"/>
  <c r="H101" i="8"/>
  <c r="L101" i="8" s="1"/>
  <c r="H100" i="8"/>
  <c r="L100" i="8" s="1"/>
  <c r="H99" i="8"/>
  <c r="L99" i="8" s="1"/>
  <c r="H98" i="8"/>
  <c r="L98" i="8" s="1"/>
  <c r="H97" i="8"/>
  <c r="L97" i="8" s="1"/>
  <c r="H96" i="8"/>
  <c r="L96" i="8" s="1"/>
  <c r="H95" i="8"/>
  <c r="L95" i="8" s="1"/>
  <c r="H94" i="8"/>
  <c r="L94" i="8" s="1"/>
  <c r="H93" i="8"/>
  <c r="L93" i="8" s="1"/>
  <c r="H92" i="8"/>
  <c r="L92" i="8" s="1"/>
  <c r="H91" i="8"/>
  <c r="L91" i="8" s="1"/>
  <c r="H90" i="8"/>
  <c r="L90" i="8" s="1"/>
  <c r="H88" i="8"/>
  <c r="L88" i="8" s="1"/>
  <c r="F87" i="8"/>
  <c r="H87" i="8" s="1"/>
  <c r="L87" i="8" s="1"/>
  <c r="F86" i="8"/>
  <c r="H86" i="8" s="1"/>
  <c r="L86" i="8" s="1"/>
  <c r="L84" i="8"/>
  <c r="H84" i="8"/>
  <c r="H83" i="8"/>
  <c r="L83" i="8" s="1"/>
  <c r="L82" i="8"/>
  <c r="H82" i="8"/>
  <c r="H81" i="8"/>
  <c r="L81" i="8" s="1"/>
  <c r="L80" i="8"/>
  <c r="H80" i="8"/>
  <c r="H79" i="8"/>
  <c r="L79" i="8" s="1"/>
  <c r="H78" i="8"/>
  <c r="L78" i="8" s="1"/>
  <c r="H76" i="8"/>
  <c r="L76" i="8" s="1"/>
  <c r="H75" i="8"/>
  <c r="L75" i="8" s="1"/>
  <c r="H74" i="8"/>
  <c r="L74" i="8" s="1"/>
  <c r="L73" i="8"/>
  <c r="H73" i="8"/>
  <c r="H72" i="8"/>
  <c r="L72" i="8" s="1"/>
  <c r="H71" i="8"/>
  <c r="L71" i="8" s="1"/>
  <c r="L70" i="8"/>
  <c r="H70" i="8"/>
  <c r="H69" i="8"/>
  <c r="L69" i="8" s="1"/>
  <c r="H68" i="8"/>
  <c r="L68" i="8" s="1"/>
  <c r="H67" i="8"/>
  <c r="L67" i="8" s="1"/>
  <c r="H66" i="8"/>
  <c r="L66" i="8" s="1"/>
  <c r="H65" i="8"/>
  <c r="L65" i="8" s="1"/>
  <c r="F64" i="8"/>
  <c r="H64" i="8" s="1"/>
  <c r="L64" i="8" s="1"/>
  <c r="H62" i="8"/>
  <c r="H61" i="8"/>
  <c r="L61" i="8" s="1"/>
  <c r="H60" i="8"/>
  <c r="L60" i="8" s="1"/>
  <c r="H59" i="8"/>
  <c r="L59" i="8" s="1"/>
  <c r="H58" i="8"/>
  <c r="L58" i="8" s="1"/>
  <c r="H57" i="8"/>
  <c r="L57" i="8" s="1"/>
  <c r="H56" i="8"/>
  <c r="L56" i="8" s="1"/>
  <c r="H55" i="8"/>
  <c r="L55" i="8" s="1"/>
  <c r="H54" i="8"/>
  <c r="L54" i="8" s="1"/>
  <c r="H53" i="8"/>
  <c r="L53" i="8" s="1"/>
  <c r="H52" i="8"/>
  <c r="L52" i="8" s="1"/>
  <c r="H51" i="8"/>
  <c r="L51" i="8" s="1"/>
  <c r="H50" i="8"/>
  <c r="L50" i="8" s="1"/>
  <c r="H49" i="8"/>
  <c r="L49" i="8" s="1"/>
  <c r="H48" i="8"/>
  <c r="L48" i="8" s="1"/>
  <c r="J47" i="8"/>
  <c r="H47" i="8"/>
  <c r="H46" i="8"/>
  <c r="L46" i="8" s="1"/>
  <c r="H45" i="8"/>
  <c r="H44" i="8"/>
  <c r="H43" i="8"/>
  <c r="H42" i="8"/>
  <c r="L42" i="8" s="1"/>
  <c r="H40" i="8"/>
  <c r="L40" i="8" s="1"/>
  <c r="H39" i="8"/>
  <c r="L39" i="8" s="1"/>
  <c r="H38" i="8"/>
  <c r="L38" i="8" s="1"/>
  <c r="H37" i="8"/>
  <c r="L37" i="8" s="1"/>
  <c r="H36" i="8"/>
  <c r="L36" i="8" s="1"/>
  <c r="H35" i="8"/>
  <c r="L35" i="8" s="1"/>
  <c r="H34" i="8"/>
  <c r="L34" i="8" s="1"/>
  <c r="H32" i="8"/>
  <c r="L32" i="8" s="1"/>
  <c r="H30" i="8"/>
  <c r="L30" i="8" s="1"/>
  <c r="H29" i="8"/>
  <c r="L29" i="8" s="1"/>
  <c r="H28" i="8"/>
  <c r="L28" i="8" s="1"/>
  <c r="L27" i="8"/>
  <c r="H27" i="8"/>
  <c r="H26" i="8"/>
  <c r="L26" i="8" s="1"/>
  <c r="H25" i="8"/>
  <c r="L25" i="8" s="1"/>
  <c r="H24" i="8"/>
  <c r="L24" i="8" s="1"/>
  <c r="H23" i="8"/>
  <c r="L23" i="8" s="1"/>
  <c r="H22" i="8"/>
  <c r="L22" i="8" s="1"/>
  <c r="H21" i="8"/>
  <c r="L21" i="8" s="1"/>
  <c r="H20" i="8"/>
  <c r="L20" i="8" s="1"/>
  <c r="H19" i="8"/>
  <c r="L19" i="8" s="1"/>
  <c r="H18" i="8"/>
  <c r="L18" i="8" s="1"/>
  <c r="H151" i="7"/>
  <c r="L151" i="7" s="1"/>
  <c r="H150" i="7"/>
  <c r="L150" i="7" s="1"/>
  <c r="H149" i="7"/>
  <c r="L149" i="7" s="1"/>
  <c r="H148" i="7"/>
  <c r="L148" i="7" s="1"/>
  <c r="H146" i="7"/>
  <c r="L146" i="7" s="1"/>
  <c r="H144" i="7"/>
  <c r="L144" i="7" s="1"/>
  <c r="H142" i="7"/>
  <c r="L142" i="7" s="1"/>
  <c r="H141" i="7"/>
  <c r="L141" i="7" s="1"/>
  <c r="H140" i="7"/>
  <c r="L140" i="7" s="1"/>
  <c r="H139" i="7"/>
  <c r="L139" i="7" s="1"/>
  <c r="H138" i="7"/>
  <c r="L138" i="7" s="1"/>
  <c r="H137" i="7"/>
  <c r="L137" i="7" s="1"/>
  <c r="H135" i="7"/>
  <c r="L135" i="7" s="1"/>
  <c r="H134" i="7"/>
  <c r="L134" i="7" s="1"/>
  <c r="H133" i="7"/>
  <c r="L133" i="7" s="1"/>
  <c r="H132" i="7"/>
  <c r="L132" i="7" s="1"/>
  <c r="H131" i="7"/>
  <c r="L131" i="7" s="1"/>
  <c r="H130" i="7"/>
  <c r="L130" i="7" s="1"/>
  <c r="L129" i="7"/>
  <c r="H129" i="7"/>
  <c r="H128" i="7"/>
  <c r="L128" i="7" s="1"/>
  <c r="H127" i="7"/>
  <c r="L127" i="7" s="1"/>
  <c r="H126" i="7"/>
  <c r="L126" i="7" s="1"/>
  <c r="H124" i="7"/>
  <c r="L124" i="7" s="1"/>
  <c r="H123" i="7"/>
  <c r="L123" i="7" s="1"/>
  <c r="H122" i="7"/>
  <c r="L122" i="7" s="1"/>
  <c r="H121" i="7"/>
  <c r="L121" i="7" s="1"/>
  <c r="F120" i="7"/>
  <c r="H120" i="7" s="1"/>
  <c r="L120" i="7" s="1"/>
  <c r="H119" i="7"/>
  <c r="L119" i="7" s="1"/>
  <c r="H117" i="7"/>
  <c r="L117" i="7" s="1"/>
  <c r="H116" i="7"/>
  <c r="L116" i="7" s="1"/>
  <c r="H115" i="7"/>
  <c r="L115" i="7" s="1"/>
  <c r="H114" i="7"/>
  <c r="L114" i="7" s="1"/>
  <c r="H113" i="7"/>
  <c r="L113" i="7" s="1"/>
  <c r="H112" i="7"/>
  <c r="L112" i="7" s="1"/>
  <c r="F111" i="7"/>
  <c r="H111" i="7" s="1"/>
  <c r="L111" i="7" s="1"/>
  <c r="F110" i="7"/>
  <c r="H110" i="7" s="1"/>
  <c r="L110" i="7" s="1"/>
  <c r="H109" i="7"/>
  <c r="L109" i="7" s="1"/>
  <c r="F109" i="7"/>
  <c r="F108" i="7"/>
  <c r="H108" i="7" s="1"/>
  <c r="L108" i="7" s="1"/>
  <c r="L107" i="7"/>
  <c r="H107" i="7"/>
  <c r="H106" i="7"/>
  <c r="L106" i="7" s="1"/>
  <c r="L105" i="7"/>
  <c r="H105" i="7"/>
  <c r="H104" i="7"/>
  <c r="L104" i="7" s="1"/>
  <c r="L103" i="7"/>
  <c r="H103" i="7"/>
  <c r="H102" i="7"/>
  <c r="L102" i="7" s="1"/>
  <c r="L101" i="7"/>
  <c r="H101" i="7"/>
  <c r="H100" i="7"/>
  <c r="L100" i="7" s="1"/>
  <c r="L99" i="7"/>
  <c r="H99" i="7"/>
  <c r="H98" i="7"/>
  <c r="L98" i="7" s="1"/>
  <c r="L97" i="7"/>
  <c r="H97" i="7"/>
  <c r="H96" i="7"/>
  <c r="L96" i="7" s="1"/>
  <c r="L95" i="7"/>
  <c r="H95" i="7"/>
  <c r="H94" i="7"/>
  <c r="L94" i="7" s="1"/>
  <c r="L93" i="7"/>
  <c r="H93" i="7"/>
  <c r="H92" i="7"/>
  <c r="L92" i="7" s="1"/>
  <c r="L91" i="7"/>
  <c r="H91" i="7"/>
  <c r="H90" i="7"/>
  <c r="L90" i="7" s="1"/>
  <c r="L88" i="7"/>
  <c r="H88" i="7"/>
  <c r="F87" i="7"/>
  <c r="H87" i="7" s="1"/>
  <c r="L87" i="7" s="1"/>
  <c r="F86" i="7"/>
  <c r="H86" i="7" s="1"/>
  <c r="L86" i="7" s="1"/>
  <c r="H84" i="7"/>
  <c r="L84" i="7" s="1"/>
  <c r="H83" i="7"/>
  <c r="L83" i="7" s="1"/>
  <c r="H82" i="7"/>
  <c r="L82" i="7" s="1"/>
  <c r="H81" i="7"/>
  <c r="L81" i="7" s="1"/>
  <c r="H80" i="7"/>
  <c r="L80" i="7" s="1"/>
  <c r="H79" i="7"/>
  <c r="L79" i="7" s="1"/>
  <c r="H78" i="7"/>
  <c r="L78" i="7" s="1"/>
  <c r="H76" i="7"/>
  <c r="L76" i="7" s="1"/>
  <c r="H75" i="7"/>
  <c r="L75" i="7" s="1"/>
  <c r="H74" i="7"/>
  <c r="L74" i="7" s="1"/>
  <c r="H73" i="7"/>
  <c r="L73" i="7" s="1"/>
  <c r="H72" i="7"/>
  <c r="L72" i="7" s="1"/>
  <c r="H71" i="7"/>
  <c r="L71" i="7" s="1"/>
  <c r="H70" i="7"/>
  <c r="L70" i="7" s="1"/>
  <c r="H69" i="7"/>
  <c r="L69" i="7" s="1"/>
  <c r="H68" i="7"/>
  <c r="L68" i="7" s="1"/>
  <c r="H67" i="7"/>
  <c r="L67" i="7" s="1"/>
  <c r="L66" i="7"/>
  <c r="H66" i="7"/>
  <c r="H65" i="7"/>
  <c r="L65" i="7" s="1"/>
  <c r="F64" i="7"/>
  <c r="H64" i="7" s="1"/>
  <c r="L64" i="7" s="1"/>
  <c r="H62" i="7"/>
  <c r="H61" i="7"/>
  <c r="L61" i="7" s="1"/>
  <c r="H60" i="7"/>
  <c r="L60" i="7" s="1"/>
  <c r="H59" i="7"/>
  <c r="L59" i="7" s="1"/>
  <c r="H58" i="7"/>
  <c r="L58" i="7" s="1"/>
  <c r="H57" i="7"/>
  <c r="L57" i="7" s="1"/>
  <c r="H56" i="7"/>
  <c r="L56" i="7" s="1"/>
  <c r="L55" i="7"/>
  <c r="H55" i="7"/>
  <c r="H54" i="7"/>
  <c r="L54" i="7" s="1"/>
  <c r="H53" i="7"/>
  <c r="L53" i="7" s="1"/>
  <c r="H52" i="7"/>
  <c r="L52" i="7" s="1"/>
  <c r="H51" i="7"/>
  <c r="L51" i="7" s="1"/>
  <c r="H50" i="7"/>
  <c r="L50" i="7" s="1"/>
  <c r="H49" i="7"/>
  <c r="L49" i="7" s="1"/>
  <c r="H48" i="7"/>
  <c r="L48" i="7" s="1"/>
  <c r="J47" i="7"/>
  <c r="H47" i="7"/>
  <c r="L47" i="7" s="1"/>
  <c r="H46" i="7"/>
  <c r="L46" i="7" s="1"/>
  <c r="H45" i="7"/>
  <c r="H44" i="7"/>
  <c r="H43" i="7"/>
  <c r="H42" i="7"/>
  <c r="L42" i="7" s="1"/>
  <c r="H40" i="7"/>
  <c r="L40" i="7" s="1"/>
  <c r="H39" i="7"/>
  <c r="L39" i="7" s="1"/>
  <c r="H38" i="7"/>
  <c r="L38" i="7" s="1"/>
  <c r="H37" i="7"/>
  <c r="L37" i="7" s="1"/>
  <c r="H36" i="7"/>
  <c r="L36" i="7" s="1"/>
  <c r="H35" i="7"/>
  <c r="L35" i="7" s="1"/>
  <c r="H34" i="7"/>
  <c r="L34" i="7" s="1"/>
  <c r="H32" i="7"/>
  <c r="L32" i="7" s="1"/>
  <c r="H30" i="7"/>
  <c r="L30" i="7" s="1"/>
  <c r="L29" i="7"/>
  <c r="H29" i="7"/>
  <c r="H28" i="7"/>
  <c r="L28" i="7" s="1"/>
  <c r="H27" i="7"/>
  <c r="L27" i="7" s="1"/>
  <c r="H26" i="7"/>
  <c r="L26" i="7" s="1"/>
  <c r="H25" i="7"/>
  <c r="L25" i="7" s="1"/>
  <c r="H24" i="7"/>
  <c r="L24" i="7" s="1"/>
  <c r="H23" i="7"/>
  <c r="L23" i="7" s="1"/>
  <c r="H22" i="7"/>
  <c r="L22" i="7" s="1"/>
  <c r="H21" i="7"/>
  <c r="L21" i="7" s="1"/>
  <c r="H20" i="7"/>
  <c r="L20" i="7" s="1"/>
  <c r="H19" i="7"/>
  <c r="L19" i="7" s="1"/>
  <c r="H18" i="7"/>
  <c r="L18" i="7" s="1"/>
  <c r="H151" i="6"/>
  <c r="L151" i="6" s="1"/>
  <c r="H150" i="6"/>
  <c r="L150" i="6" s="1"/>
  <c r="H149" i="6"/>
  <c r="L149" i="6" s="1"/>
  <c r="H148" i="6"/>
  <c r="L148" i="6" s="1"/>
  <c r="H146" i="6"/>
  <c r="L146" i="6" s="1"/>
  <c r="H144" i="6"/>
  <c r="L144" i="6" s="1"/>
  <c r="H142" i="6"/>
  <c r="L142" i="6" s="1"/>
  <c r="H141" i="6"/>
  <c r="L141" i="6" s="1"/>
  <c r="H140" i="6"/>
  <c r="L140" i="6" s="1"/>
  <c r="H139" i="6"/>
  <c r="L139" i="6" s="1"/>
  <c r="H138" i="6"/>
  <c r="L138" i="6" s="1"/>
  <c r="H137" i="6"/>
  <c r="L137" i="6" s="1"/>
  <c r="H135" i="6"/>
  <c r="L135" i="6" s="1"/>
  <c r="H134" i="6"/>
  <c r="L134" i="6" s="1"/>
  <c r="H133" i="6"/>
  <c r="L133" i="6" s="1"/>
  <c r="H132" i="6"/>
  <c r="L132" i="6" s="1"/>
  <c r="H131" i="6"/>
  <c r="L131" i="6" s="1"/>
  <c r="H130" i="6"/>
  <c r="L130" i="6" s="1"/>
  <c r="L129" i="6"/>
  <c r="H129" i="6"/>
  <c r="H128" i="6"/>
  <c r="L128" i="6" s="1"/>
  <c r="L127" i="6"/>
  <c r="H127" i="6"/>
  <c r="H126" i="6"/>
  <c r="L126" i="6" s="1"/>
  <c r="H124" i="6"/>
  <c r="L124" i="6" s="1"/>
  <c r="H123" i="6"/>
  <c r="L123" i="6" s="1"/>
  <c r="H122" i="6"/>
  <c r="L122" i="6" s="1"/>
  <c r="H121" i="6"/>
  <c r="L121" i="6" s="1"/>
  <c r="F120" i="6"/>
  <c r="H120" i="6" s="1"/>
  <c r="L120" i="6" s="1"/>
  <c r="H119" i="6"/>
  <c r="L119" i="6" s="1"/>
  <c r="H117" i="6"/>
  <c r="L117" i="6" s="1"/>
  <c r="H116" i="6"/>
  <c r="L116" i="6" s="1"/>
  <c r="H115" i="6"/>
  <c r="L115" i="6" s="1"/>
  <c r="L114" i="6"/>
  <c r="H114" i="6"/>
  <c r="H113" i="6"/>
  <c r="L113" i="6" s="1"/>
  <c r="H112" i="6"/>
  <c r="L112" i="6" s="1"/>
  <c r="F111" i="6"/>
  <c r="H111" i="6" s="1"/>
  <c r="L111" i="6" s="1"/>
  <c r="F110" i="6"/>
  <c r="H110" i="6" s="1"/>
  <c r="L110" i="6" s="1"/>
  <c r="F109" i="6"/>
  <c r="H109" i="6" s="1"/>
  <c r="L109" i="6" s="1"/>
  <c r="F108" i="6"/>
  <c r="H108" i="6" s="1"/>
  <c r="L108" i="6" s="1"/>
  <c r="H107" i="6"/>
  <c r="L107" i="6" s="1"/>
  <c r="H106" i="6"/>
  <c r="L106" i="6" s="1"/>
  <c r="H105" i="6"/>
  <c r="L105" i="6" s="1"/>
  <c r="H104" i="6"/>
  <c r="L104" i="6" s="1"/>
  <c r="H103" i="6"/>
  <c r="L103" i="6" s="1"/>
  <c r="H102" i="6"/>
  <c r="L102" i="6" s="1"/>
  <c r="H101" i="6"/>
  <c r="L101" i="6" s="1"/>
  <c r="H100" i="6"/>
  <c r="L100" i="6" s="1"/>
  <c r="H99" i="6"/>
  <c r="L99" i="6" s="1"/>
  <c r="L98" i="6"/>
  <c r="H98" i="6"/>
  <c r="H97" i="6"/>
  <c r="L97" i="6" s="1"/>
  <c r="H96" i="6"/>
  <c r="L96" i="6" s="1"/>
  <c r="H95" i="6"/>
  <c r="L95" i="6" s="1"/>
  <c r="H94" i="6"/>
  <c r="L94" i="6" s="1"/>
  <c r="H93" i="6"/>
  <c r="L93" i="6" s="1"/>
  <c r="H92" i="6"/>
  <c r="L92" i="6" s="1"/>
  <c r="H91" i="6"/>
  <c r="L91" i="6" s="1"/>
  <c r="H90" i="6"/>
  <c r="L90" i="6" s="1"/>
  <c r="H88" i="6"/>
  <c r="L88" i="6" s="1"/>
  <c r="H87" i="6"/>
  <c r="L87" i="6" s="1"/>
  <c r="F87" i="6"/>
  <c r="F86" i="6"/>
  <c r="H86" i="6" s="1"/>
  <c r="L86" i="6" s="1"/>
  <c r="H84" i="6"/>
  <c r="L84" i="6" s="1"/>
  <c r="H83" i="6"/>
  <c r="L83" i="6" s="1"/>
  <c r="H82" i="6"/>
  <c r="L82" i="6" s="1"/>
  <c r="H81" i="6"/>
  <c r="L81" i="6" s="1"/>
  <c r="H80" i="6"/>
  <c r="L80" i="6" s="1"/>
  <c r="H79" i="6"/>
  <c r="L79" i="6" s="1"/>
  <c r="H78" i="6"/>
  <c r="L78" i="6" s="1"/>
  <c r="H76" i="6"/>
  <c r="L76" i="6" s="1"/>
  <c r="H75" i="6"/>
  <c r="L75" i="6" s="1"/>
  <c r="H74" i="6"/>
  <c r="L74" i="6" s="1"/>
  <c r="H73" i="6"/>
  <c r="L73" i="6" s="1"/>
  <c r="H72" i="6"/>
  <c r="L72" i="6" s="1"/>
  <c r="H71" i="6"/>
  <c r="L71" i="6" s="1"/>
  <c r="H70" i="6"/>
  <c r="L70" i="6" s="1"/>
  <c r="H69" i="6"/>
  <c r="L69" i="6" s="1"/>
  <c r="H68" i="6"/>
  <c r="L68" i="6" s="1"/>
  <c r="H67" i="6"/>
  <c r="L67" i="6" s="1"/>
  <c r="H66" i="6"/>
  <c r="L66" i="6" s="1"/>
  <c r="H65" i="6"/>
  <c r="L65" i="6" s="1"/>
  <c r="F64" i="6"/>
  <c r="H64" i="6" s="1"/>
  <c r="L64" i="6" s="1"/>
  <c r="H62" i="6"/>
  <c r="H61" i="6"/>
  <c r="L61" i="6" s="1"/>
  <c r="H60" i="6"/>
  <c r="L60" i="6" s="1"/>
  <c r="H59" i="6"/>
  <c r="L59" i="6" s="1"/>
  <c r="H58" i="6"/>
  <c r="L58" i="6" s="1"/>
  <c r="H57" i="6"/>
  <c r="L57" i="6" s="1"/>
  <c r="H56" i="6"/>
  <c r="L56" i="6" s="1"/>
  <c r="H55" i="6"/>
  <c r="L55" i="6" s="1"/>
  <c r="H54" i="6"/>
  <c r="L54" i="6" s="1"/>
  <c r="H53" i="6"/>
  <c r="L53" i="6" s="1"/>
  <c r="H52" i="6"/>
  <c r="L52" i="6" s="1"/>
  <c r="H51" i="6"/>
  <c r="L51" i="6" s="1"/>
  <c r="H50" i="6"/>
  <c r="L50" i="6" s="1"/>
  <c r="H49" i="6"/>
  <c r="L49" i="6" s="1"/>
  <c r="H48" i="6"/>
  <c r="L48" i="6" s="1"/>
  <c r="J47" i="6"/>
  <c r="H47" i="6"/>
  <c r="L47" i="6" s="1"/>
  <c r="H46" i="6"/>
  <c r="L46" i="6" s="1"/>
  <c r="H45" i="6"/>
  <c r="H44" i="6"/>
  <c r="H43" i="6"/>
  <c r="L42" i="6"/>
  <c r="H42" i="6"/>
  <c r="H40" i="6"/>
  <c r="L40" i="6" s="1"/>
  <c r="H39" i="6"/>
  <c r="L39" i="6" s="1"/>
  <c r="H38" i="6"/>
  <c r="L38" i="6" s="1"/>
  <c r="H37" i="6"/>
  <c r="L37" i="6" s="1"/>
  <c r="H36" i="6"/>
  <c r="L36" i="6" s="1"/>
  <c r="H35" i="6"/>
  <c r="L35" i="6" s="1"/>
  <c r="H34" i="6"/>
  <c r="L34" i="6" s="1"/>
  <c r="H32" i="6"/>
  <c r="L32" i="6" s="1"/>
  <c r="H30" i="6"/>
  <c r="L30" i="6" s="1"/>
  <c r="H29" i="6"/>
  <c r="L29" i="6" s="1"/>
  <c r="H28" i="6"/>
  <c r="L28" i="6" s="1"/>
  <c r="H27" i="6"/>
  <c r="L27" i="6" s="1"/>
  <c r="H26" i="6"/>
  <c r="L26" i="6" s="1"/>
  <c r="H25" i="6"/>
  <c r="L25" i="6" s="1"/>
  <c r="H24" i="6"/>
  <c r="L24" i="6" s="1"/>
  <c r="L23" i="6"/>
  <c r="H23" i="6"/>
  <c r="H22" i="6"/>
  <c r="L22" i="6" s="1"/>
  <c r="H21" i="6"/>
  <c r="L21" i="6" s="1"/>
  <c r="H20" i="6"/>
  <c r="L20" i="6" s="1"/>
  <c r="H19" i="6"/>
  <c r="L19" i="6" s="1"/>
  <c r="H18" i="6"/>
  <c r="L18" i="6" s="1"/>
  <c r="H151" i="5"/>
  <c r="L151" i="5" s="1"/>
  <c r="H150" i="5"/>
  <c r="L150" i="5" s="1"/>
  <c r="H149" i="5"/>
  <c r="L149" i="5" s="1"/>
  <c r="H148" i="5"/>
  <c r="L148" i="5" s="1"/>
  <c r="H146" i="5"/>
  <c r="L146" i="5" s="1"/>
  <c r="H144" i="5"/>
  <c r="L144" i="5" s="1"/>
  <c r="H142" i="5"/>
  <c r="L142" i="5" s="1"/>
  <c r="H141" i="5"/>
  <c r="L141" i="5" s="1"/>
  <c r="H140" i="5"/>
  <c r="L140" i="5" s="1"/>
  <c r="H139" i="5"/>
  <c r="L139" i="5" s="1"/>
  <c r="H138" i="5"/>
  <c r="L138" i="5" s="1"/>
  <c r="H137" i="5"/>
  <c r="L137" i="5" s="1"/>
  <c r="H135" i="5"/>
  <c r="L135" i="5" s="1"/>
  <c r="H134" i="5"/>
  <c r="L134" i="5" s="1"/>
  <c r="H133" i="5"/>
  <c r="L133" i="5" s="1"/>
  <c r="H132" i="5"/>
  <c r="L132" i="5" s="1"/>
  <c r="H131" i="5"/>
  <c r="L131" i="5" s="1"/>
  <c r="H130" i="5"/>
  <c r="L130" i="5" s="1"/>
  <c r="H129" i="5"/>
  <c r="L129" i="5" s="1"/>
  <c r="H128" i="5"/>
  <c r="L128" i="5" s="1"/>
  <c r="H127" i="5"/>
  <c r="L127" i="5" s="1"/>
  <c r="H126" i="5"/>
  <c r="L126" i="5" s="1"/>
  <c r="H124" i="5"/>
  <c r="L124" i="5" s="1"/>
  <c r="H123" i="5"/>
  <c r="L123" i="5" s="1"/>
  <c r="H122" i="5"/>
  <c r="L122" i="5" s="1"/>
  <c r="H121" i="5"/>
  <c r="L121" i="5" s="1"/>
  <c r="F120" i="5"/>
  <c r="H120" i="5" s="1"/>
  <c r="L120" i="5" s="1"/>
  <c r="H119" i="5"/>
  <c r="L119" i="5" s="1"/>
  <c r="H117" i="5"/>
  <c r="L117" i="5" s="1"/>
  <c r="H116" i="5"/>
  <c r="L116" i="5" s="1"/>
  <c r="H115" i="5"/>
  <c r="L115" i="5" s="1"/>
  <c r="H114" i="5"/>
  <c r="L114" i="5" s="1"/>
  <c r="H113" i="5"/>
  <c r="L113" i="5" s="1"/>
  <c r="L112" i="5"/>
  <c r="H112" i="5"/>
  <c r="F111" i="5"/>
  <c r="H111" i="5" s="1"/>
  <c r="L111" i="5" s="1"/>
  <c r="F110" i="5"/>
  <c r="H110" i="5" s="1"/>
  <c r="L110" i="5" s="1"/>
  <c r="F109" i="5"/>
  <c r="H109" i="5" s="1"/>
  <c r="L109" i="5" s="1"/>
  <c r="F108" i="5"/>
  <c r="H108" i="5" s="1"/>
  <c r="L108" i="5" s="1"/>
  <c r="H107" i="5"/>
  <c r="L107" i="5" s="1"/>
  <c r="H106" i="5"/>
  <c r="L106" i="5" s="1"/>
  <c r="H105" i="5"/>
  <c r="L105" i="5" s="1"/>
  <c r="H104" i="5"/>
  <c r="L104" i="5" s="1"/>
  <c r="H103" i="5"/>
  <c r="L103" i="5" s="1"/>
  <c r="H102" i="5"/>
  <c r="L102" i="5" s="1"/>
  <c r="H101" i="5"/>
  <c r="L101" i="5" s="1"/>
  <c r="H100" i="5"/>
  <c r="L100" i="5" s="1"/>
  <c r="H99" i="5"/>
  <c r="L99" i="5" s="1"/>
  <c r="H98" i="5"/>
  <c r="L98" i="5" s="1"/>
  <c r="H97" i="5"/>
  <c r="L97" i="5" s="1"/>
  <c r="H96" i="5"/>
  <c r="L96" i="5" s="1"/>
  <c r="H95" i="5"/>
  <c r="L95" i="5" s="1"/>
  <c r="H94" i="5"/>
  <c r="L94" i="5" s="1"/>
  <c r="H93" i="5"/>
  <c r="L93" i="5" s="1"/>
  <c r="H92" i="5"/>
  <c r="L92" i="5" s="1"/>
  <c r="H91" i="5"/>
  <c r="L91" i="5" s="1"/>
  <c r="L90" i="5"/>
  <c r="H90" i="5"/>
  <c r="H88" i="5"/>
  <c r="L88" i="5" s="1"/>
  <c r="F87" i="5"/>
  <c r="H87" i="5" s="1"/>
  <c r="L87" i="5" s="1"/>
  <c r="H86" i="5"/>
  <c r="L86" i="5" s="1"/>
  <c r="F86" i="5"/>
  <c r="H84" i="5"/>
  <c r="L84" i="5" s="1"/>
  <c r="H83" i="5"/>
  <c r="L83" i="5" s="1"/>
  <c r="H82" i="5"/>
  <c r="L82" i="5" s="1"/>
  <c r="H81" i="5"/>
  <c r="L81" i="5" s="1"/>
  <c r="H80" i="5"/>
  <c r="L80" i="5" s="1"/>
  <c r="H79" i="5"/>
  <c r="L79" i="5" s="1"/>
  <c r="H78" i="5"/>
  <c r="L78" i="5" s="1"/>
  <c r="H76" i="5"/>
  <c r="L76" i="5" s="1"/>
  <c r="H75" i="5"/>
  <c r="L75" i="5" s="1"/>
  <c r="H74" i="5"/>
  <c r="L74" i="5" s="1"/>
  <c r="H73" i="5"/>
  <c r="L73" i="5" s="1"/>
  <c r="H72" i="5"/>
  <c r="L72" i="5" s="1"/>
  <c r="H71" i="5"/>
  <c r="L71" i="5" s="1"/>
  <c r="H70" i="5"/>
  <c r="L70" i="5" s="1"/>
  <c r="H69" i="5"/>
  <c r="L69" i="5" s="1"/>
  <c r="H68" i="5"/>
  <c r="L68" i="5" s="1"/>
  <c r="H67" i="5"/>
  <c r="L67" i="5" s="1"/>
  <c r="H66" i="5"/>
  <c r="L66" i="5" s="1"/>
  <c r="H65" i="5"/>
  <c r="L65" i="5" s="1"/>
  <c r="F64" i="5"/>
  <c r="H64" i="5" s="1"/>
  <c r="L64" i="5" s="1"/>
  <c r="H62" i="5"/>
  <c r="H61" i="5"/>
  <c r="L61" i="5" s="1"/>
  <c r="H60" i="5"/>
  <c r="L60" i="5" s="1"/>
  <c r="H59" i="5"/>
  <c r="L59" i="5" s="1"/>
  <c r="H58" i="5"/>
  <c r="L58" i="5" s="1"/>
  <c r="H57" i="5"/>
  <c r="L57" i="5" s="1"/>
  <c r="H56" i="5"/>
  <c r="L56" i="5" s="1"/>
  <c r="H55" i="5"/>
  <c r="L55" i="5" s="1"/>
  <c r="H54" i="5"/>
  <c r="L54" i="5" s="1"/>
  <c r="H53" i="5"/>
  <c r="L53" i="5" s="1"/>
  <c r="H52" i="5"/>
  <c r="L52" i="5" s="1"/>
  <c r="H51" i="5"/>
  <c r="L51" i="5" s="1"/>
  <c r="H50" i="5"/>
  <c r="L50" i="5" s="1"/>
  <c r="H49" i="5"/>
  <c r="L49" i="5" s="1"/>
  <c r="H48" i="5"/>
  <c r="L48" i="5" s="1"/>
  <c r="J47" i="5"/>
  <c r="H47" i="5"/>
  <c r="L47" i="5" s="1"/>
  <c r="H46" i="5"/>
  <c r="L46" i="5" s="1"/>
  <c r="H45" i="5"/>
  <c r="H44" i="5"/>
  <c r="H43" i="5"/>
  <c r="L42" i="5"/>
  <c r="H42" i="5"/>
  <c r="H40" i="5"/>
  <c r="L40" i="5" s="1"/>
  <c r="H39" i="5"/>
  <c r="L39" i="5" s="1"/>
  <c r="H38" i="5"/>
  <c r="L38" i="5" s="1"/>
  <c r="H37" i="5"/>
  <c r="L37" i="5" s="1"/>
  <c r="H36" i="5"/>
  <c r="L36" i="5" s="1"/>
  <c r="H35" i="5"/>
  <c r="L35" i="5" s="1"/>
  <c r="H34" i="5"/>
  <c r="L34" i="5" s="1"/>
  <c r="H32" i="5"/>
  <c r="L32" i="5" s="1"/>
  <c r="H30" i="5"/>
  <c r="L30" i="5" s="1"/>
  <c r="H29" i="5"/>
  <c r="L29" i="5" s="1"/>
  <c r="H28" i="5"/>
  <c r="L28" i="5" s="1"/>
  <c r="H27" i="5"/>
  <c r="L27" i="5" s="1"/>
  <c r="H26" i="5"/>
  <c r="L26" i="5" s="1"/>
  <c r="H25" i="5"/>
  <c r="L25" i="5" s="1"/>
  <c r="H24" i="5"/>
  <c r="L24" i="5" s="1"/>
  <c r="H23" i="5"/>
  <c r="L23" i="5" s="1"/>
  <c r="H22" i="5"/>
  <c r="L22" i="5" s="1"/>
  <c r="H21" i="5"/>
  <c r="L21" i="5" s="1"/>
  <c r="H20" i="5"/>
  <c r="L20" i="5" s="1"/>
  <c r="H19" i="5"/>
  <c r="L19" i="5" s="1"/>
  <c r="H18" i="5"/>
  <c r="L18" i="5" s="1"/>
  <c r="H151" i="4"/>
  <c r="L151" i="4" s="1"/>
  <c r="H150" i="4"/>
  <c r="L150" i="4" s="1"/>
  <c r="H149" i="4"/>
  <c r="L149" i="4" s="1"/>
  <c r="H148" i="4"/>
  <c r="L148" i="4" s="1"/>
  <c r="H146" i="4"/>
  <c r="L146" i="4" s="1"/>
  <c r="H144" i="4"/>
  <c r="L144" i="4" s="1"/>
  <c r="H142" i="4"/>
  <c r="L142" i="4" s="1"/>
  <c r="H141" i="4"/>
  <c r="L141" i="4" s="1"/>
  <c r="H140" i="4"/>
  <c r="L140" i="4" s="1"/>
  <c r="H139" i="4"/>
  <c r="L139" i="4" s="1"/>
  <c r="H138" i="4"/>
  <c r="L138" i="4" s="1"/>
  <c r="H137" i="4"/>
  <c r="L137" i="4" s="1"/>
  <c r="H135" i="4"/>
  <c r="L135" i="4" s="1"/>
  <c r="H134" i="4"/>
  <c r="L134" i="4" s="1"/>
  <c r="H133" i="4"/>
  <c r="L133" i="4" s="1"/>
  <c r="H132" i="4"/>
  <c r="L132" i="4" s="1"/>
  <c r="H131" i="4"/>
  <c r="L131" i="4" s="1"/>
  <c r="H130" i="4"/>
  <c r="L130" i="4" s="1"/>
  <c r="H129" i="4"/>
  <c r="L129" i="4" s="1"/>
  <c r="H128" i="4"/>
  <c r="L128" i="4" s="1"/>
  <c r="H127" i="4"/>
  <c r="L127" i="4" s="1"/>
  <c r="H126" i="4"/>
  <c r="L126" i="4" s="1"/>
  <c r="H124" i="4"/>
  <c r="L124" i="4" s="1"/>
  <c r="H123" i="4"/>
  <c r="L123" i="4" s="1"/>
  <c r="H122" i="4"/>
  <c r="L122" i="4" s="1"/>
  <c r="H121" i="4"/>
  <c r="L121" i="4" s="1"/>
  <c r="F120" i="4"/>
  <c r="H120" i="4" s="1"/>
  <c r="L120" i="4" s="1"/>
  <c r="H119" i="4"/>
  <c r="L119" i="4" s="1"/>
  <c r="H117" i="4"/>
  <c r="L117" i="4" s="1"/>
  <c r="H116" i="4"/>
  <c r="L116" i="4" s="1"/>
  <c r="H115" i="4"/>
  <c r="L115" i="4" s="1"/>
  <c r="H114" i="4"/>
  <c r="L114" i="4" s="1"/>
  <c r="H113" i="4"/>
  <c r="L113" i="4" s="1"/>
  <c r="H112" i="4"/>
  <c r="L112" i="4" s="1"/>
  <c r="F111" i="4"/>
  <c r="H111" i="4" s="1"/>
  <c r="L111" i="4" s="1"/>
  <c r="F110" i="4"/>
  <c r="H110" i="4" s="1"/>
  <c r="L110" i="4" s="1"/>
  <c r="F109" i="4"/>
  <c r="H109" i="4" s="1"/>
  <c r="L109" i="4" s="1"/>
  <c r="F108" i="4"/>
  <c r="H108" i="4" s="1"/>
  <c r="L108" i="4" s="1"/>
  <c r="H107" i="4"/>
  <c r="L107" i="4" s="1"/>
  <c r="H106" i="4"/>
  <c r="L106" i="4" s="1"/>
  <c r="H105" i="4"/>
  <c r="L105" i="4" s="1"/>
  <c r="H104" i="4"/>
  <c r="L104" i="4" s="1"/>
  <c r="H103" i="4"/>
  <c r="L103" i="4" s="1"/>
  <c r="H102" i="4"/>
  <c r="L102" i="4" s="1"/>
  <c r="H101" i="4"/>
  <c r="L101" i="4" s="1"/>
  <c r="L100" i="4"/>
  <c r="H100" i="4"/>
  <c r="H99" i="4"/>
  <c r="L99" i="4" s="1"/>
  <c r="H98" i="4"/>
  <c r="L98" i="4" s="1"/>
  <c r="H97" i="4"/>
  <c r="L97" i="4" s="1"/>
  <c r="H96" i="4"/>
  <c r="L96" i="4" s="1"/>
  <c r="H95" i="4"/>
  <c r="L95" i="4" s="1"/>
  <c r="H94" i="4"/>
  <c r="L94" i="4" s="1"/>
  <c r="H93" i="4"/>
  <c r="L93" i="4" s="1"/>
  <c r="H92" i="4"/>
  <c r="L92" i="4" s="1"/>
  <c r="H91" i="4"/>
  <c r="L91" i="4" s="1"/>
  <c r="H90" i="4"/>
  <c r="L90" i="4" s="1"/>
  <c r="H88" i="4"/>
  <c r="L88" i="4" s="1"/>
  <c r="F87" i="4"/>
  <c r="H87" i="4" s="1"/>
  <c r="L87" i="4" s="1"/>
  <c r="F86" i="4"/>
  <c r="H86" i="4" s="1"/>
  <c r="L86" i="4" s="1"/>
  <c r="H84" i="4"/>
  <c r="L84" i="4" s="1"/>
  <c r="H83" i="4"/>
  <c r="L83" i="4" s="1"/>
  <c r="H82" i="4"/>
  <c r="L82" i="4" s="1"/>
  <c r="H81" i="4"/>
  <c r="L81" i="4" s="1"/>
  <c r="L80" i="4"/>
  <c r="H80" i="4"/>
  <c r="H79" i="4"/>
  <c r="L79" i="4" s="1"/>
  <c r="H78" i="4"/>
  <c r="L78" i="4" s="1"/>
  <c r="H76" i="4"/>
  <c r="L76" i="4" s="1"/>
  <c r="H75" i="4"/>
  <c r="L75" i="4" s="1"/>
  <c r="H74" i="4"/>
  <c r="L74" i="4" s="1"/>
  <c r="H73" i="4"/>
  <c r="L73" i="4" s="1"/>
  <c r="H72" i="4"/>
  <c r="L72" i="4" s="1"/>
  <c r="H71" i="4"/>
  <c r="L71" i="4" s="1"/>
  <c r="H70" i="4"/>
  <c r="L70" i="4" s="1"/>
  <c r="H69" i="4"/>
  <c r="L69" i="4" s="1"/>
  <c r="H68" i="4"/>
  <c r="L68" i="4" s="1"/>
  <c r="H67" i="4"/>
  <c r="L67" i="4" s="1"/>
  <c r="H66" i="4"/>
  <c r="L66" i="4" s="1"/>
  <c r="H65" i="4"/>
  <c r="L65" i="4" s="1"/>
  <c r="H64" i="4"/>
  <c r="L64" i="4" s="1"/>
  <c r="F64" i="4"/>
  <c r="H62" i="4"/>
  <c r="H61" i="4"/>
  <c r="L61" i="4" s="1"/>
  <c r="H60" i="4"/>
  <c r="L60" i="4" s="1"/>
  <c r="H59" i="4"/>
  <c r="L59" i="4" s="1"/>
  <c r="H58" i="4"/>
  <c r="L58" i="4" s="1"/>
  <c r="H57" i="4"/>
  <c r="L57" i="4" s="1"/>
  <c r="H56" i="4"/>
  <c r="L56" i="4" s="1"/>
  <c r="H55" i="4"/>
  <c r="L55" i="4" s="1"/>
  <c r="H54" i="4"/>
  <c r="L54" i="4" s="1"/>
  <c r="H53" i="4"/>
  <c r="L53" i="4" s="1"/>
  <c r="H52" i="4"/>
  <c r="L52" i="4" s="1"/>
  <c r="H51" i="4"/>
  <c r="L51" i="4" s="1"/>
  <c r="H50" i="4"/>
  <c r="L50" i="4" s="1"/>
  <c r="H49" i="4"/>
  <c r="L49" i="4" s="1"/>
  <c r="H48" i="4"/>
  <c r="L48" i="4" s="1"/>
  <c r="J47" i="4"/>
  <c r="H47" i="4"/>
  <c r="L47" i="4" s="1"/>
  <c r="H46" i="4"/>
  <c r="L46" i="4" s="1"/>
  <c r="H45" i="4"/>
  <c r="H44" i="4"/>
  <c r="H43" i="4"/>
  <c r="H42" i="4"/>
  <c r="L42" i="4" s="1"/>
  <c r="H40" i="4"/>
  <c r="L40" i="4" s="1"/>
  <c r="H39" i="4"/>
  <c r="L39" i="4" s="1"/>
  <c r="H38" i="4"/>
  <c r="L38" i="4" s="1"/>
  <c r="H37" i="4"/>
  <c r="L37" i="4" s="1"/>
  <c r="H36" i="4"/>
  <c r="L36" i="4" s="1"/>
  <c r="H35" i="4"/>
  <c r="L35" i="4" s="1"/>
  <c r="H34" i="4"/>
  <c r="L34" i="4" s="1"/>
  <c r="H32" i="4"/>
  <c r="L32" i="4" s="1"/>
  <c r="H30" i="4"/>
  <c r="L30" i="4" s="1"/>
  <c r="H29" i="4"/>
  <c r="L29" i="4" s="1"/>
  <c r="H28" i="4"/>
  <c r="L28" i="4" s="1"/>
  <c r="H27" i="4"/>
  <c r="L27" i="4" s="1"/>
  <c r="H26" i="4"/>
  <c r="L26" i="4" s="1"/>
  <c r="H25" i="4"/>
  <c r="L25" i="4" s="1"/>
  <c r="H24" i="4"/>
  <c r="L24" i="4" s="1"/>
  <c r="H23" i="4"/>
  <c r="L23" i="4" s="1"/>
  <c r="H22" i="4"/>
  <c r="L22" i="4" s="1"/>
  <c r="H21" i="4"/>
  <c r="L21" i="4" s="1"/>
  <c r="H20" i="4"/>
  <c r="L20" i="4" s="1"/>
  <c r="H19" i="4"/>
  <c r="L19" i="4" s="1"/>
  <c r="H18" i="4"/>
  <c r="L18" i="4" s="1"/>
  <c r="H151" i="3"/>
  <c r="L151" i="3" s="1"/>
  <c r="H150" i="3"/>
  <c r="L150" i="3" s="1"/>
  <c r="H149" i="3"/>
  <c r="L149" i="3" s="1"/>
  <c r="H148" i="3"/>
  <c r="L148" i="3" s="1"/>
  <c r="H146" i="3"/>
  <c r="L146" i="3" s="1"/>
  <c r="H144" i="3"/>
  <c r="L144" i="3" s="1"/>
  <c r="H142" i="3"/>
  <c r="L142" i="3" s="1"/>
  <c r="H141" i="3"/>
  <c r="L141" i="3" s="1"/>
  <c r="H140" i="3"/>
  <c r="L140" i="3" s="1"/>
  <c r="H139" i="3"/>
  <c r="L139" i="3" s="1"/>
  <c r="H138" i="3"/>
  <c r="L138" i="3" s="1"/>
  <c r="H137" i="3"/>
  <c r="L137" i="3" s="1"/>
  <c r="H135" i="3"/>
  <c r="L135" i="3" s="1"/>
  <c r="H134" i="3"/>
  <c r="L134" i="3" s="1"/>
  <c r="H133" i="3"/>
  <c r="L133" i="3" s="1"/>
  <c r="H132" i="3"/>
  <c r="L132" i="3" s="1"/>
  <c r="L131" i="3"/>
  <c r="H131" i="3"/>
  <c r="H130" i="3"/>
  <c r="L130" i="3" s="1"/>
  <c r="H129" i="3"/>
  <c r="L129" i="3" s="1"/>
  <c r="H128" i="3"/>
  <c r="L128" i="3" s="1"/>
  <c r="H127" i="3"/>
  <c r="L127" i="3" s="1"/>
  <c r="H126" i="3"/>
  <c r="L126" i="3" s="1"/>
  <c r="H124" i="3"/>
  <c r="L124" i="3" s="1"/>
  <c r="H123" i="3"/>
  <c r="L123" i="3" s="1"/>
  <c r="L122" i="3"/>
  <c r="H122" i="3"/>
  <c r="H121" i="3"/>
  <c r="L121" i="3" s="1"/>
  <c r="F120" i="3"/>
  <c r="H120" i="3" s="1"/>
  <c r="L120" i="3" s="1"/>
  <c r="H119" i="3"/>
  <c r="L119" i="3" s="1"/>
  <c r="H117" i="3"/>
  <c r="L117" i="3" s="1"/>
  <c r="H116" i="3"/>
  <c r="L116" i="3" s="1"/>
  <c r="H115" i="3"/>
  <c r="L115" i="3" s="1"/>
  <c r="H114" i="3"/>
  <c r="L114" i="3" s="1"/>
  <c r="H113" i="3"/>
  <c r="L113" i="3" s="1"/>
  <c r="H112" i="3"/>
  <c r="L112" i="3" s="1"/>
  <c r="F111" i="3"/>
  <c r="H111" i="3" s="1"/>
  <c r="L111" i="3" s="1"/>
  <c r="F110" i="3"/>
  <c r="H110" i="3" s="1"/>
  <c r="L110" i="3" s="1"/>
  <c r="F109" i="3"/>
  <c r="H109" i="3" s="1"/>
  <c r="L109" i="3" s="1"/>
  <c r="F108" i="3"/>
  <c r="H108" i="3" s="1"/>
  <c r="L108" i="3" s="1"/>
  <c r="H107" i="3"/>
  <c r="L107" i="3" s="1"/>
  <c r="H106" i="3"/>
  <c r="L106" i="3" s="1"/>
  <c r="H105" i="3"/>
  <c r="L105" i="3" s="1"/>
  <c r="H104" i="3"/>
  <c r="L104" i="3" s="1"/>
  <c r="H103" i="3"/>
  <c r="L103" i="3" s="1"/>
  <c r="H102" i="3"/>
  <c r="L102" i="3" s="1"/>
  <c r="H101" i="3"/>
  <c r="L101" i="3" s="1"/>
  <c r="H100" i="3"/>
  <c r="L100" i="3" s="1"/>
  <c r="H99" i="3"/>
  <c r="L99" i="3" s="1"/>
  <c r="H98" i="3"/>
  <c r="L98" i="3" s="1"/>
  <c r="H97" i="3"/>
  <c r="L97" i="3" s="1"/>
  <c r="H96" i="3"/>
  <c r="L96" i="3" s="1"/>
  <c r="H95" i="3"/>
  <c r="L95" i="3" s="1"/>
  <c r="H94" i="3"/>
  <c r="L94" i="3" s="1"/>
  <c r="H93" i="3"/>
  <c r="L93" i="3" s="1"/>
  <c r="H92" i="3"/>
  <c r="L92" i="3" s="1"/>
  <c r="H91" i="3"/>
  <c r="L91" i="3" s="1"/>
  <c r="H90" i="3"/>
  <c r="L90" i="3" s="1"/>
  <c r="H88" i="3"/>
  <c r="L88" i="3" s="1"/>
  <c r="F87" i="3"/>
  <c r="H87" i="3" s="1"/>
  <c r="L87" i="3" s="1"/>
  <c r="F86" i="3"/>
  <c r="H86" i="3" s="1"/>
  <c r="L86" i="3" s="1"/>
  <c r="H84" i="3"/>
  <c r="L84" i="3" s="1"/>
  <c r="H83" i="3"/>
  <c r="L83" i="3" s="1"/>
  <c r="H82" i="3"/>
  <c r="L82" i="3" s="1"/>
  <c r="H81" i="3"/>
  <c r="L81" i="3" s="1"/>
  <c r="H80" i="3"/>
  <c r="L80" i="3" s="1"/>
  <c r="H79" i="3"/>
  <c r="L79" i="3" s="1"/>
  <c r="H78" i="3"/>
  <c r="L78" i="3" s="1"/>
  <c r="H76" i="3"/>
  <c r="L76" i="3" s="1"/>
  <c r="H75" i="3"/>
  <c r="L75" i="3" s="1"/>
  <c r="H74" i="3"/>
  <c r="L74" i="3" s="1"/>
  <c r="L73" i="3"/>
  <c r="H73" i="3"/>
  <c r="H72" i="3"/>
  <c r="L72" i="3" s="1"/>
  <c r="H71" i="3"/>
  <c r="L71" i="3" s="1"/>
  <c r="H70" i="3"/>
  <c r="L70" i="3" s="1"/>
  <c r="H69" i="3"/>
  <c r="L69" i="3" s="1"/>
  <c r="H68" i="3"/>
  <c r="L68" i="3" s="1"/>
  <c r="H67" i="3"/>
  <c r="L67" i="3" s="1"/>
  <c r="H66" i="3"/>
  <c r="L66" i="3" s="1"/>
  <c r="H65" i="3"/>
  <c r="L65" i="3" s="1"/>
  <c r="F64" i="3"/>
  <c r="H64" i="3" s="1"/>
  <c r="L64" i="3" s="1"/>
  <c r="H62" i="3"/>
  <c r="H61" i="3"/>
  <c r="L61" i="3" s="1"/>
  <c r="H60" i="3"/>
  <c r="L60" i="3" s="1"/>
  <c r="H59" i="3"/>
  <c r="L59" i="3" s="1"/>
  <c r="H58" i="3"/>
  <c r="L58" i="3" s="1"/>
  <c r="H57" i="3"/>
  <c r="L57" i="3" s="1"/>
  <c r="H56" i="3"/>
  <c r="L56" i="3" s="1"/>
  <c r="H55" i="3"/>
  <c r="L55" i="3" s="1"/>
  <c r="H54" i="3"/>
  <c r="L54" i="3" s="1"/>
  <c r="H53" i="3"/>
  <c r="L53" i="3" s="1"/>
  <c r="L52" i="3"/>
  <c r="H52" i="3"/>
  <c r="H51" i="3"/>
  <c r="L51" i="3" s="1"/>
  <c r="H50" i="3"/>
  <c r="L50" i="3" s="1"/>
  <c r="H49" i="3"/>
  <c r="L49" i="3" s="1"/>
  <c r="H48" i="3"/>
  <c r="L48" i="3" s="1"/>
  <c r="J47" i="3"/>
  <c r="H47" i="3"/>
  <c r="L47" i="3" s="1"/>
  <c r="H46" i="3"/>
  <c r="L46" i="3" s="1"/>
  <c r="H45" i="3"/>
  <c r="H44" i="3"/>
  <c r="H43" i="3"/>
  <c r="H42" i="3"/>
  <c r="L42" i="3" s="1"/>
  <c r="H40" i="3"/>
  <c r="L40" i="3" s="1"/>
  <c r="H39" i="3"/>
  <c r="L39" i="3" s="1"/>
  <c r="H38" i="3"/>
  <c r="L38" i="3" s="1"/>
  <c r="H37" i="3"/>
  <c r="L37" i="3" s="1"/>
  <c r="H36" i="3"/>
  <c r="L36" i="3" s="1"/>
  <c r="H35" i="3"/>
  <c r="L35" i="3" s="1"/>
  <c r="L34" i="3"/>
  <c r="H34" i="3"/>
  <c r="H32" i="3"/>
  <c r="L32" i="3" s="1"/>
  <c r="H30" i="3"/>
  <c r="L30" i="3" s="1"/>
  <c r="H29" i="3"/>
  <c r="L29" i="3" s="1"/>
  <c r="L28" i="3"/>
  <c r="H28" i="3"/>
  <c r="H27" i="3"/>
  <c r="L27" i="3" s="1"/>
  <c r="H26" i="3"/>
  <c r="L26" i="3" s="1"/>
  <c r="H25" i="3"/>
  <c r="L25" i="3" s="1"/>
  <c r="H24" i="3"/>
  <c r="L24" i="3" s="1"/>
  <c r="H23" i="3"/>
  <c r="L23" i="3" s="1"/>
  <c r="H22" i="3"/>
  <c r="L22" i="3" s="1"/>
  <c r="H21" i="3"/>
  <c r="L21" i="3" s="1"/>
  <c r="H20" i="3"/>
  <c r="L20" i="3" s="1"/>
  <c r="H19" i="3"/>
  <c r="L19" i="3" s="1"/>
  <c r="H18" i="3"/>
  <c r="L18" i="3" s="1"/>
  <c r="L39" i="2"/>
  <c r="L38" i="2"/>
  <c r="L135" i="2"/>
  <c r="L132" i="2"/>
  <c r="L142" i="2"/>
  <c r="L141" i="2"/>
  <c r="L138" i="2"/>
  <c r="L137" i="2"/>
  <c r="L131" i="2"/>
  <c r="L128" i="2"/>
  <c r="L124" i="2"/>
  <c r="L123" i="2"/>
  <c r="L122" i="2"/>
  <c r="L119" i="2"/>
  <c r="L117" i="2"/>
  <c r="L114" i="2"/>
  <c r="L113" i="2"/>
  <c r="L110" i="2"/>
  <c r="L106" i="2"/>
  <c r="L105" i="2"/>
  <c r="L102" i="2"/>
  <c r="L101" i="2"/>
  <c r="L98" i="2"/>
  <c r="L97" i="2"/>
  <c r="L94" i="2"/>
  <c r="L93" i="2"/>
  <c r="L90" i="2"/>
  <c r="L88" i="2"/>
  <c r="L84" i="2"/>
  <c r="L83" i="2"/>
  <c r="L80" i="2"/>
  <c r="L79" i="2"/>
  <c r="L75" i="2"/>
  <c r="L74" i="2"/>
  <c r="L71" i="2"/>
  <c r="L70" i="2"/>
  <c r="L67" i="2"/>
  <c r="L66" i="2"/>
  <c r="L61" i="2"/>
  <c r="L58" i="2"/>
  <c r="L57" i="2"/>
  <c r="L54" i="2"/>
  <c r="L53" i="2"/>
  <c r="L50" i="2"/>
  <c r="L49" i="2"/>
  <c r="L46" i="2"/>
  <c r="L42" i="2"/>
  <c r="L35" i="2"/>
  <c r="L34" i="2"/>
  <c r="H135" i="2"/>
  <c r="H134" i="2"/>
  <c r="L134" i="2" s="1"/>
  <c r="H129" i="2"/>
  <c r="L129" i="2" s="1"/>
  <c r="H128" i="2"/>
  <c r="H124" i="2"/>
  <c r="H123" i="2"/>
  <c r="H99" i="2"/>
  <c r="L99" i="2" s="1"/>
  <c r="H98" i="2"/>
  <c r="H97" i="2"/>
  <c r="H96" i="2"/>
  <c r="L96" i="2" s="1"/>
  <c r="H151" i="2"/>
  <c r="L151" i="2" s="1"/>
  <c r="H150" i="2"/>
  <c r="L150" i="2" s="1"/>
  <c r="H149" i="2"/>
  <c r="L149" i="2" s="1"/>
  <c r="H148" i="2"/>
  <c r="L148" i="2" s="1"/>
  <c r="H146" i="2"/>
  <c r="L146" i="2" s="1"/>
  <c r="H144" i="2"/>
  <c r="L144" i="2" s="1"/>
  <c r="H142" i="2"/>
  <c r="H141" i="2"/>
  <c r="H140" i="2"/>
  <c r="L140" i="2" s="1"/>
  <c r="H139" i="2"/>
  <c r="L139" i="2" s="1"/>
  <c r="H138" i="2"/>
  <c r="H137" i="2"/>
  <c r="H133" i="2"/>
  <c r="L133" i="2" s="1"/>
  <c r="H132" i="2"/>
  <c r="H131" i="2"/>
  <c r="H130" i="2"/>
  <c r="L130" i="2" s="1"/>
  <c r="H127" i="2"/>
  <c r="L127" i="2" s="1"/>
  <c r="H126" i="2"/>
  <c r="L126" i="2" s="1"/>
  <c r="H122" i="2"/>
  <c r="H121" i="2"/>
  <c r="L121" i="2" s="1"/>
  <c r="H119" i="2"/>
  <c r="H117" i="2"/>
  <c r="H116" i="2"/>
  <c r="L116" i="2" s="1"/>
  <c r="H115" i="2"/>
  <c r="L115" i="2" s="1"/>
  <c r="H114" i="2"/>
  <c r="H113" i="2"/>
  <c r="H112" i="2"/>
  <c r="L112" i="2" s="1"/>
  <c r="H111" i="2"/>
  <c r="L111" i="2" s="1"/>
  <c r="H110" i="2"/>
  <c r="H107" i="2"/>
  <c r="L107" i="2" s="1"/>
  <c r="H106" i="2"/>
  <c r="H105" i="2"/>
  <c r="H104" i="2"/>
  <c r="L104" i="2" s="1"/>
  <c r="H103" i="2"/>
  <c r="L103" i="2" s="1"/>
  <c r="H102" i="2"/>
  <c r="H101" i="2"/>
  <c r="H100" i="2"/>
  <c r="L100" i="2" s="1"/>
  <c r="H95" i="2"/>
  <c r="L95" i="2" s="1"/>
  <c r="H94" i="2"/>
  <c r="H93" i="2"/>
  <c r="H92" i="2"/>
  <c r="L92" i="2" s="1"/>
  <c r="H91" i="2"/>
  <c r="L91" i="2" s="1"/>
  <c r="H90" i="2"/>
  <c r="H88" i="2"/>
  <c r="H87" i="2"/>
  <c r="L87" i="2" s="1"/>
  <c r="H86" i="2"/>
  <c r="L86" i="2" s="1"/>
  <c r="H84" i="2"/>
  <c r="H83" i="2"/>
  <c r="H82" i="2"/>
  <c r="L82" i="2" s="1"/>
  <c r="H81" i="2"/>
  <c r="L81" i="2" s="1"/>
  <c r="H80" i="2"/>
  <c r="H79" i="2"/>
  <c r="H78" i="2"/>
  <c r="L78" i="2" s="1"/>
  <c r="H76" i="2"/>
  <c r="L76" i="2" s="1"/>
  <c r="H75" i="2"/>
  <c r="H74" i="2"/>
  <c r="H73" i="2"/>
  <c r="L73" i="2" s="1"/>
  <c r="H72" i="2"/>
  <c r="L72" i="2" s="1"/>
  <c r="H71" i="2"/>
  <c r="H70" i="2"/>
  <c r="H69" i="2"/>
  <c r="L69" i="2" s="1"/>
  <c r="H68" i="2"/>
  <c r="L68" i="2" s="1"/>
  <c r="H67" i="2"/>
  <c r="H66" i="2"/>
  <c r="H65" i="2"/>
  <c r="L65" i="2" s="1"/>
  <c r="H64" i="2"/>
  <c r="L64" i="2" s="1"/>
  <c r="H34" i="2"/>
  <c r="H35" i="2"/>
  <c r="H32" i="2"/>
  <c r="L32" i="2" s="1"/>
  <c r="H40" i="2"/>
  <c r="L40" i="2" s="1"/>
  <c r="H39" i="2"/>
  <c r="H38" i="2"/>
  <c r="H37" i="2"/>
  <c r="L37" i="2" s="1"/>
  <c r="H36" i="2"/>
  <c r="L36" i="2" s="1"/>
  <c r="H62" i="2"/>
  <c r="H61" i="2"/>
  <c r="H60" i="2"/>
  <c r="L60" i="2" s="1"/>
  <c r="H59" i="2"/>
  <c r="L59" i="2" s="1"/>
  <c r="H58" i="2"/>
  <c r="H57" i="2"/>
  <c r="H56" i="2"/>
  <c r="L56" i="2" s="1"/>
  <c r="H55" i="2"/>
  <c r="L55" i="2" s="1"/>
  <c r="H54" i="2"/>
  <c r="H53" i="2"/>
  <c r="H52" i="2"/>
  <c r="L52" i="2" s="1"/>
  <c r="H51" i="2"/>
  <c r="L51" i="2" s="1"/>
  <c r="H50" i="2"/>
  <c r="H49" i="2"/>
  <c r="H48" i="2"/>
  <c r="L48" i="2" s="1"/>
  <c r="H47" i="2"/>
  <c r="L47" i="2" s="1"/>
  <c r="H46" i="2"/>
  <c r="H45" i="2"/>
  <c r="H44" i="2"/>
  <c r="H43" i="2"/>
  <c r="H42" i="2"/>
  <c r="H30" i="2"/>
  <c r="L30" i="2" s="1"/>
  <c r="H29" i="2"/>
  <c r="L29" i="2" s="1"/>
  <c r="H28" i="2"/>
  <c r="L28" i="2" s="1"/>
  <c r="H27" i="2"/>
  <c r="L27" i="2" s="1"/>
  <c r="H26" i="2"/>
  <c r="L26" i="2" s="1"/>
  <c r="H25" i="2"/>
  <c r="L25" i="2" s="1"/>
  <c r="H24" i="2"/>
  <c r="L24" i="2" s="1"/>
  <c r="H23" i="2"/>
  <c r="L23" i="2" s="1"/>
  <c r="H22" i="2"/>
  <c r="L22" i="2" s="1"/>
  <c r="H21" i="2"/>
  <c r="L21" i="2" s="1"/>
  <c r="H20" i="2"/>
  <c r="L20" i="2" s="1"/>
  <c r="H19" i="2"/>
  <c r="L19" i="2" s="1"/>
  <c r="H18" i="2"/>
  <c r="L18" i="2"/>
  <c r="F120" i="2"/>
  <c r="H120" i="2" s="1"/>
  <c r="L120" i="2" s="1"/>
  <c r="F111" i="2"/>
  <c r="F110" i="2"/>
  <c r="F109" i="2"/>
  <c r="H109" i="2" s="1"/>
  <c r="L109" i="2" s="1"/>
  <c r="F108" i="2"/>
  <c r="H108" i="2" s="1"/>
  <c r="L108" i="2" s="1"/>
  <c r="F87" i="2"/>
  <c r="F86" i="2"/>
  <c r="F64" i="2"/>
  <c r="J47" i="2"/>
  <c r="H144" i="1"/>
  <c r="H135" i="1"/>
  <c r="H134" i="1"/>
  <c r="H127" i="1"/>
  <c r="H126" i="1"/>
  <c r="F120" i="1"/>
  <c r="H119" i="1"/>
  <c r="F111" i="1"/>
  <c r="F110" i="1"/>
  <c r="F108" i="1"/>
  <c r="F109" i="1"/>
  <c r="H107" i="1"/>
  <c r="H98" i="1"/>
  <c r="F87" i="1"/>
  <c r="F86" i="1"/>
  <c r="H84" i="1"/>
  <c r="H83" i="1"/>
  <c r="H75" i="1"/>
  <c r="H74" i="1"/>
  <c r="H62" i="1"/>
  <c r="H65" i="1"/>
  <c r="F64" i="1"/>
  <c r="H64" i="1" s="1"/>
  <c r="H57" i="1"/>
  <c r="J47" i="1"/>
  <c r="H35" i="1"/>
  <c r="H27" i="1"/>
  <c r="H25" i="1"/>
  <c r="H23" i="1"/>
  <c r="H22" i="1"/>
  <c r="H21" i="1"/>
  <c r="H20" i="1"/>
  <c r="L47" i="8" l="1"/>
  <c r="H116" i="1"/>
  <c r="H45" i="1"/>
  <c r="H44" i="1"/>
  <c r="H93" i="1" l="1"/>
  <c r="H92" i="1"/>
  <c r="H91" i="1"/>
  <c r="H37" i="1"/>
  <c r="H36" i="1"/>
  <c r="H140" i="1"/>
  <c r="H139" i="1"/>
  <c r="H138" i="1"/>
  <c r="H137" i="1"/>
  <c r="H142" i="1"/>
  <c r="H141" i="1"/>
  <c r="H106" i="1"/>
  <c r="H104" i="1"/>
  <c r="H105" i="1"/>
  <c r="H103" i="1"/>
  <c r="H67" i="1" l="1"/>
  <c r="H109" i="1"/>
  <c r="H108" i="1"/>
  <c r="H133" i="1"/>
  <c r="H132" i="1"/>
  <c r="H115" i="1"/>
  <c r="H114" i="1"/>
  <c r="H151" i="1" l="1"/>
  <c r="H150" i="1"/>
  <c r="H149" i="1"/>
  <c r="H148" i="1"/>
  <c r="H146" i="1"/>
  <c r="H131" i="1"/>
  <c r="H130" i="1"/>
  <c r="H129" i="1"/>
  <c r="H128" i="1"/>
  <c r="H124" i="1"/>
  <c r="H123" i="1"/>
  <c r="H122" i="1"/>
  <c r="H121" i="1"/>
  <c r="H120" i="1"/>
  <c r="H117" i="1"/>
  <c r="H113" i="1"/>
  <c r="H112" i="1"/>
  <c r="H111" i="1"/>
  <c r="H110" i="1"/>
  <c r="H102" i="1"/>
  <c r="H101" i="1"/>
  <c r="H100" i="1"/>
  <c r="H99" i="1"/>
  <c r="H97" i="1"/>
  <c r="H96" i="1"/>
  <c r="H95" i="1"/>
  <c r="H94" i="1"/>
  <c r="H90" i="1"/>
  <c r="H88" i="1"/>
  <c r="H87" i="1"/>
  <c r="H86" i="1"/>
  <c r="H82" i="1"/>
  <c r="H81" i="1"/>
  <c r="H80" i="1"/>
  <c r="H76" i="1"/>
  <c r="H40" i="1"/>
  <c r="H39" i="1"/>
  <c r="H38" i="1"/>
  <c r="H73" i="1"/>
  <c r="H72" i="1"/>
  <c r="H71" i="1"/>
  <c r="H70" i="1"/>
  <c r="H69" i="1"/>
  <c r="H68" i="1"/>
  <c r="H66" i="1"/>
  <c r="H61" i="1"/>
  <c r="H60" i="1"/>
  <c r="H58" i="1"/>
  <c r="H59" i="1"/>
  <c r="H56" i="1"/>
  <c r="H55" i="1"/>
  <c r="H54" i="1"/>
  <c r="H53" i="1"/>
  <c r="H52" i="1"/>
  <c r="H51" i="1"/>
  <c r="H50" i="1"/>
  <c r="H49" i="1"/>
  <c r="H48" i="1"/>
  <c r="H43" i="1"/>
  <c r="H42" i="1"/>
  <c r="H32" i="1"/>
  <c r="H30" i="1"/>
  <c r="H47" i="1"/>
  <c r="H46" i="1"/>
  <c r="H29" i="1"/>
  <c r="H28" i="1"/>
  <c r="H26" i="1"/>
  <c r="H24" i="1"/>
  <c r="H19" i="1"/>
  <c r="H18" i="1"/>
  <c r="H34" i="1"/>
</calcChain>
</file>

<file path=xl/sharedStrings.xml><?xml version="1.0" encoding="utf-8"?>
<sst xmlns="http://schemas.openxmlformats.org/spreadsheetml/2006/main" count="13328" uniqueCount="188">
  <si>
    <t>Pediatric Resuscitation and Emergency Medications</t>
  </si>
  <si>
    <t>Please note the disclaimer at the bottom of the calculator.</t>
  </si>
  <si>
    <t>Name:</t>
  </si>
  <si>
    <t>Age:</t>
  </si>
  <si>
    <t>Years</t>
  </si>
  <si>
    <t>1 year and older</t>
  </si>
  <si>
    <t>OR</t>
  </si>
  <si>
    <t>Months</t>
  </si>
  <si>
    <t>up to 12 months</t>
  </si>
  <si>
    <t>Weight (kg):</t>
  </si>
  <si>
    <t>Actual</t>
  </si>
  <si>
    <t>Estimated</t>
  </si>
  <si>
    <t>WARNING: Be sure to check concentration prior to administration!</t>
  </si>
  <si>
    <t>Drug</t>
  </si>
  <si>
    <t>Usual</t>
  </si>
  <si>
    <t>Maximum</t>
  </si>
  <si>
    <t>Calculated</t>
  </si>
  <si>
    <t>Dosage</t>
  </si>
  <si>
    <t>Dose</t>
  </si>
  <si>
    <t xml:space="preserve">mg/kg </t>
  </si>
  <si>
    <t>mg/dose</t>
  </si>
  <si>
    <t>mg</t>
  </si>
  <si>
    <t>mg/kg</t>
  </si>
  <si>
    <r>
      <t>Amiodarone</t>
    </r>
    <r>
      <rPr>
        <i/>
        <sz val="13.5"/>
        <color indexed="8"/>
        <rFont val="MS Sans Serif"/>
        <family val="2"/>
      </rPr>
      <t xml:space="preserve"> (Cordarone) </t>
    </r>
    <r>
      <rPr>
        <sz val="13.5"/>
        <color indexed="8"/>
        <rFont val="MS Sans Serif"/>
        <family val="2"/>
      </rPr>
      <t xml:space="preserve"> For dysrhythmia dilute in D5W only and give immediately (load over 20-60min)</t>
    </r>
  </si>
  <si>
    <r>
      <t>Dexamethasone</t>
    </r>
    <r>
      <rPr>
        <sz val="13.5"/>
        <color indexed="8"/>
        <rFont val="MS Sans Serif"/>
      </rPr>
      <t xml:space="preserve"> </t>
    </r>
    <r>
      <rPr>
        <i/>
        <sz val="13.5"/>
        <color indexed="8"/>
        <rFont val="MS Sans Serif"/>
        <family val="2"/>
      </rPr>
      <t>(Decadron)</t>
    </r>
  </si>
  <si>
    <t xml:space="preserve">Max is total 2mg/kg/day in divided doses </t>
  </si>
  <si>
    <r>
      <t>Dobutamine</t>
    </r>
    <r>
      <rPr>
        <sz val="13.5"/>
        <color indexed="8"/>
        <rFont val="MS Sans Serif"/>
      </rPr>
      <t xml:space="preserve"> </t>
    </r>
    <r>
      <rPr>
        <i/>
        <sz val="13.5"/>
        <color indexed="8"/>
        <rFont val="MS Sans Serif"/>
        <family val="2"/>
      </rPr>
      <t>(Dobutrex)</t>
    </r>
    <r>
      <rPr>
        <sz val="13.5"/>
        <color indexed="8"/>
        <rFont val="MS Sans Serif"/>
      </rPr>
      <t xml:space="preserve">   2-20mcg/kg/min</t>
    </r>
  </si>
  <si>
    <t>mcg/kg/min</t>
  </si>
  <si>
    <t xml:space="preserve"> </t>
  </si>
  <si>
    <t>mcg/min</t>
  </si>
  <si>
    <r>
      <t>Dopamine</t>
    </r>
    <r>
      <rPr>
        <i/>
        <sz val="13.5"/>
        <color indexed="8"/>
        <rFont val="MS Sans Serif"/>
        <family val="2"/>
      </rPr>
      <t xml:space="preserve"> (Inocor) </t>
    </r>
    <r>
      <rPr>
        <sz val="13.5"/>
        <color indexed="8"/>
        <rFont val="MS Sans Serif"/>
      </rPr>
      <t xml:space="preserve">  2-20mcg/kg/min</t>
    </r>
  </si>
  <si>
    <t>mg/kg IVP</t>
  </si>
  <si>
    <t>mg/kg ET</t>
  </si>
  <si>
    <t>mcg/kg</t>
  </si>
  <si>
    <t>mcg</t>
  </si>
  <si>
    <t>mcg/kg/hr</t>
  </si>
  <si>
    <r>
      <t xml:space="preserve">Flumazenil </t>
    </r>
    <r>
      <rPr>
        <i/>
        <sz val="13.5"/>
        <color indexed="8"/>
        <rFont val="MS Sans Serif"/>
        <family val="2"/>
      </rPr>
      <t xml:space="preserve">(Romazicon) </t>
    </r>
    <r>
      <rPr>
        <sz val="13.5"/>
        <rFont val="MS Sans Serif"/>
        <family val="2"/>
      </rPr>
      <t>May cause status epilepticus</t>
    </r>
  </si>
  <si>
    <r>
      <t xml:space="preserve">Fosphenytoin </t>
    </r>
    <r>
      <rPr>
        <i/>
        <sz val="13.5"/>
        <color indexed="8"/>
        <rFont val="MS Sans Serif"/>
        <family val="2"/>
      </rPr>
      <t>(Cerebyx)</t>
    </r>
  </si>
  <si>
    <t>mg/kg PE</t>
  </si>
  <si>
    <r>
      <t xml:space="preserve">Mannitol  </t>
    </r>
    <r>
      <rPr>
        <i/>
        <sz val="13.5"/>
        <color indexed="8"/>
        <rFont val="MS Sans Serif"/>
        <family val="2"/>
      </rPr>
      <t>(Osmitrol)</t>
    </r>
  </si>
  <si>
    <t>gm/kg</t>
  </si>
  <si>
    <t>gm</t>
  </si>
  <si>
    <r>
      <t xml:space="preserve">Midazolam </t>
    </r>
    <r>
      <rPr>
        <i/>
        <sz val="13.5"/>
        <color indexed="8"/>
        <rFont val="MS Sans Serif"/>
        <family val="2"/>
      </rPr>
      <t>(Versed)</t>
    </r>
  </si>
  <si>
    <t>mg/kg/hr</t>
  </si>
  <si>
    <t>mg/hr</t>
  </si>
  <si>
    <r>
      <t>Morphine</t>
    </r>
    <r>
      <rPr>
        <sz val="13.5"/>
        <color indexed="8"/>
        <rFont val="MS Sans Serif"/>
      </rPr>
      <t xml:space="preserve"> (slow IV push)</t>
    </r>
  </si>
  <si>
    <r>
      <t xml:space="preserve">Phenobarbital </t>
    </r>
    <r>
      <rPr>
        <i/>
        <sz val="13.5"/>
        <color indexed="8"/>
        <rFont val="MS Sans Serif"/>
        <family val="2"/>
      </rPr>
      <t>(Luminal)</t>
    </r>
  </si>
  <si>
    <r>
      <t xml:space="preserve">Procainamide </t>
    </r>
    <r>
      <rPr>
        <i/>
        <sz val="13.5"/>
        <color indexed="8"/>
        <rFont val="MS Sans Serif"/>
        <family val="2"/>
      </rPr>
      <t xml:space="preserve">(Pronestyl) </t>
    </r>
    <r>
      <rPr>
        <sz val="13.5"/>
        <color indexed="8"/>
        <rFont val="MS Sans Serif"/>
      </rPr>
      <t xml:space="preserve"> </t>
    </r>
    <r>
      <rPr>
        <sz val="12"/>
        <color indexed="8"/>
        <rFont val="MS Sans Serif"/>
        <family val="2"/>
      </rPr>
      <t xml:space="preserve"> Wide complex tachycardia give IV over 30min followed by cont.infusion</t>
    </r>
    <r>
      <rPr>
        <sz val="13.5"/>
        <color indexed="8"/>
        <rFont val="MS Sans Serif"/>
      </rPr>
      <t xml:space="preserve">                                              </t>
    </r>
  </si>
  <si>
    <t>Dilute to 25 mg/ml. Start at 20-80 mcg/kg/min</t>
  </si>
  <si>
    <t>meq</t>
  </si>
  <si>
    <t>mg/kg/day</t>
  </si>
  <si>
    <t>Cardioversion</t>
  </si>
  <si>
    <t>joules/kg</t>
  </si>
  <si>
    <t>joules</t>
  </si>
  <si>
    <t>Defibrillation</t>
  </si>
  <si>
    <r>
      <t xml:space="preserve">Disclaimer: </t>
    </r>
    <r>
      <rPr>
        <sz val="12"/>
        <color indexed="8"/>
        <rFont val="Book Antiqua"/>
        <family val="1"/>
      </rPr>
      <t>The editors have attempted to assure the accuracy of the drugs and dosages listed in this calculator, however, the user is urged to consult other physicians or appropriate references when necessary to confirm appropriate therapy, side effects and contraindications. Furthermore, the vast differences in emergency medicine practice settings may necessitate approaches other than those suggested within this calculator. The editors and the sponsoring organizations cannot be held responsible for inappropriate use or treatment errors. This calculator is meant only as a general guide to therapy.</t>
    </r>
  </si>
  <si>
    <t>NOTE: FLUSH WELL BETWEEN DOSES!!</t>
  </si>
  <si>
    <t>Concentration</t>
  </si>
  <si>
    <t>Volume</t>
  </si>
  <si>
    <t>The use of preprinted weight-based medication cards and/or length-based resuscitation tapes is recommended when treating an emergency.</t>
  </si>
  <si>
    <t>mg/mL</t>
  </si>
  <si>
    <t>mL</t>
  </si>
  <si>
    <t>Enter the drug concentration available at the facility into the spreadsheet for accurate milliliter calculations.</t>
  </si>
  <si>
    <t>The tab for each weight can be preprinted.</t>
  </si>
  <si>
    <t>mL/min</t>
  </si>
  <si>
    <t>Epinephrine drip dose is 0.1-1 mcg/kg/min</t>
  </si>
  <si>
    <t>Infusion 0.1-2 mcg/kg/min</t>
  </si>
  <si>
    <t>mEq</t>
  </si>
  <si>
    <t>mEq/kg</t>
  </si>
  <si>
    <t>mEq/mL</t>
  </si>
  <si>
    <r>
      <t>Sodium Chloride 0.9%</t>
    </r>
    <r>
      <rPr>
        <b/>
        <i/>
        <sz val="13.5"/>
        <color indexed="8"/>
        <rFont val="MS Sans Serif"/>
        <family val="2"/>
      </rPr>
      <t xml:space="preserve"> </t>
    </r>
    <r>
      <rPr>
        <i/>
        <sz val="13.5"/>
        <color indexed="8"/>
        <rFont val="MS Sans Serif"/>
        <family val="2"/>
      </rPr>
      <t>(Normal Saline)</t>
    </r>
  </si>
  <si>
    <t>Caution in cardiac disesase</t>
  </si>
  <si>
    <t>mL/kg</t>
  </si>
  <si>
    <t>bolus over 10-60 min, followed by 0.25-0.75 mcg/kg/min continuous infusion</t>
  </si>
  <si>
    <r>
      <t>Etomidate</t>
    </r>
    <r>
      <rPr>
        <sz val="13.5"/>
        <color indexed="8"/>
        <rFont val="MS Sans Serif"/>
      </rPr>
      <t xml:space="preserve">   </t>
    </r>
    <r>
      <rPr>
        <i/>
        <sz val="13.5"/>
        <color indexed="8"/>
        <rFont val="MS Sans Serif"/>
        <family val="2"/>
      </rPr>
      <t>(Amidate)</t>
    </r>
    <r>
      <rPr>
        <sz val="13.5"/>
        <color indexed="8"/>
        <rFont val="MS Sans Serif"/>
        <family val="2"/>
      </rPr>
      <t xml:space="preserve"> sedation dose (&gt;10 y old) 0.1-0.3 mg/kg</t>
    </r>
  </si>
  <si>
    <t>Route</t>
  </si>
  <si>
    <t>IV</t>
  </si>
  <si>
    <t>IV/IM</t>
  </si>
  <si>
    <t>ETT</t>
  </si>
  <si>
    <t>PR</t>
  </si>
  <si>
    <t>mcg/mL</t>
  </si>
  <si>
    <r>
      <t>Fentanyl</t>
    </r>
    <r>
      <rPr>
        <sz val="13.5"/>
        <color indexed="8"/>
        <rFont val="MS Sans Serif"/>
      </rPr>
      <t xml:space="preserve"> </t>
    </r>
    <r>
      <rPr>
        <i/>
        <sz val="13.5"/>
        <color indexed="8"/>
        <rFont val="MS Sans Serif"/>
        <family val="2"/>
      </rPr>
      <t>(Sublimaze)</t>
    </r>
  </si>
  <si>
    <t>may repeat 1 mcg/kg/dose IV every 3 min</t>
  </si>
  <si>
    <t>IN</t>
  </si>
  <si>
    <t>IM</t>
  </si>
  <si>
    <t>(range 0.05 - 0.1 mg/kg IV)</t>
  </si>
  <si>
    <t>(range 0.2 - 0.5 mg/kg IN)</t>
  </si>
  <si>
    <t>(range 0.25-0.5 mg/kg PO)</t>
  </si>
  <si>
    <t>PO</t>
  </si>
  <si>
    <t>RSI dose 0.3 mg/kg</t>
  </si>
  <si>
    <t>RSI dose 0.2-0.3 mg/kg</t>
  </si>
  <si>
    <t>IV/IO</t>
  </si>
  <si>
    <r>
      <t>Milrinone</t>
    </r>
    <r>
      <rPr>
        <sz val="13.5"/>
        <color indexed="8"/>
        <rFont val="MS Sans Serif"/>
      </rPr>
      <t xml:space="preserve"> (myocardial dysfunction with high SVR, eg cardiogenic shock)</t>
    </r>
  </si>
  <si>
    <t>Norepinephrine</t>
  </si>
  <si>
    <t>Keep vials refrigerated. May give undiluted.</t>
  </si>
  <si>
    <r>
      <t>Rocuronium</t>
    </r>
    <r>
      <rPr>
        <b/>
        <i/>
        <sz val="13.5"/>
        <color indexed="8"/>
        <rFont val="MS Sans Serif"/>
        <family val="2"/>
      </rPr>
      <t xml:space="preserve"> </t>
    </r>
    <r>
      <rPr>
        <i/>
        <sz val="13.5"/>
        <color indexed="8"/>
        <rFont val="MS Sans Serif"/>
        <family val="2"/>
      </rPr>
      <t>(Zemuron)</t>
    </r>
    <r>
      <rPr>
        <sz val="13.5"/>
        <color rgb="FF000000"/>
        <rFont val="MS Sans Serif"/>
      </rPr>
      <t xml:space="preserve">     (RSI dose 0.6-1.2 mg/kg, usual dose 1 mg/kg)</t>
    </r>
  </si>
  <si>
    <t>Sodium Bicarbonate 8.4%</t>
  </si>
  <si>
    <t>Intramuscular for anaphylaxis</t>
  </si>
  <si>
    <r>
      <t>Succinylcholine</t>
    </r>
    <r>
      <rPr>
        <i/>
        <sz val="13.5"/>
        <color indexed="8"/>
        <rFont val="MS Sans Serif"/>
        <family val="2"/>
      </rPr>
      <t xml:space="preserve"> (Anectine) </t>
    </r>
    <r>
      <rPr>
        <sz val="13.5"/>
        <color indexed="8"/>
        <rFont val="MS Sans Serif"/>
      </rPr>
      <t xml:space="preserve">    </t>
    </r>
  </si>
  <si>
    <t>&lt; 6mo old: 4-5 mg/kg</t>
  </si>
  <si>
    <r>
      <rPr>
        <sz val="13.5"/>
        <color indexed="8"/>
        <rFont val="Calibri"/>
        <family val="2"/>
      </rPr>
      <t>≤</t>
    </r>
    <r>
      <rPr>
        <sz val="13.5"/>
        <color indexed="8"/>
        <rFont val="MS Sans Serif"/>
      </rPr>
      <t xml:space="preserve"> 6 mo old: 2-3 mg/kg</t>
    </r>
  </si>
  <si>
    <t>6 mo - 2 y old: 1-2 mg/kg</t>
  </si>
  <si>
    <t>&gt; 2 y old: 1 mg/kg</t>
  </si>
  <si>
    <r>
      <rPr>
        <sz val="13.5"/>
        <color indexed="8"/>
        <rFont val="Calibri"/>
        <family val="2"/>
      </rPr>
      <t>≥</t>
    </r>
    <r>
      <rPr>
        <sz val="13.5"/>
        <color indexed="8"/>
        <rFont val="MS Sans Serif"/>
        <family val="2"/>
      </rPr>
      <t xml:space="preserve"> 2 y old and children: 4 mg/kg</t>
    </r>
  </si>
  <si>
    <t>Adolescents: 3-4 mg/kg</t>
  </si>
  <si>
    <t>mL/hr</t>
  </si>
  <si>
    <r>
      <t>Lorazepam</t>
    </r>
    <r>
      <rPr>
        <b/>
        <i/>
        <sz val="13.5"/>
        <color indexed="8"/>
        <rFont val="MS Sans Serif"/>
        <family val="2"/>
      </rPr>
      <t xml:space="preserve"> </t>
    </r>
    <r>
      <rPr>
        <i/>
        <sz val="13.5"/>
        <color indexed="8"/>
        <rFont val="MS Sans Serif"/>
        <family val="2"/>
      </rPr>
      <t>(Ativan)</t>
    </r>
    <r>
      <rPr>
        <b/>
        <sz val="13.5"/>
        <color indexed="8"/>
        <rFont val="MS Sans Serif"/>
        <family val="2"/>
      </rPr>
      <t xml:space="preserve">   </t>
    </r>
    <r>
      <rPr>
        <sz val="13.5"/>
        <color rgb="FF000000"/>
        <rFont val="MS Sans Serif"/>
      </rPr>
      <t>anxiolysis/sedation dose: 0.05-1 mg/kg</t>
    </r>
  </si>
  <si>
    <t>status epilepitcus dose: 0.1 mg/kg, may repeat once</t>
  </si>
  <si>
    <t>psychiatric emergency dose: 0.1 mg/kg</t>
  </si>
  <si>
    <t>tab</t>
  </si>
  <si>
    <t>4 mg/kg initial dose, may repeat dose 2 mg/kg; Max 6 mg/kg or 200mg, whichever is less</t>
  </si>
  <si>
    <t>1-3 mg/kg/dose, repeat as needed; Max 6 mg/kg or 200mg, whichever is less</t>
  </si>
  <si>
    <t>followed by continuous infusion: 50-200 mcg/kg/min</t>
  </si>
  <si>
    <t>mg/kg/min</t>
  </si>
  <si>
    <t>Neonates: 0.05 mg/kg/dose; Infants and children: 0.1 mg/kg/dose</t>
  </si>
  <si>
    <t>mg cumulative</t>
  </si>
  <si>
    <r>
      <t xml:space="preserve">Naloxone </t>
    </r>
    <r>
      <rPr>
        <i/>
        <sz val="13.5"/>
        <color indexed="8"/>
        <rFont val="MS Sans Serif"/>
        <family val="2"/>
      </rPr>
      <t>(Narcan)</t>
    </r>
    <r>
      <rPr>
        <sz val="13.5"/>
        <color indexed="8"/>
        <rFont val="MS Sans Serif"/>
      </rPr>
      <t xml:space="preserve">           </t>
    </r>
  </si>
  <si>
    <t>IV/IO/IM/ETT</t>
  </si>
  <si>
    <t>neb</t>
  </si>
  <si>
    <t>0.15-0.3 mg/kg up to 20 mg continuous per hour as long as needed</t>
  </si>
  <si>
    <r>
      <t xml:space="preserve">Albuterol   </t>
    </r>
    <r>
      <rPr>
        <sz val="13.5"/>
        <color rgb="FF000000"/>
        <rFont val="MS Sans Serif"/>
      </rPr>
      <t xml:space="preserve"> Intermittent treatment every 20 minutes for 3 doses, then</t>
    </r>
  </si>
  <si>
    <r>
      <t xml:space="preserve">5-15 mcg/min infusion for patients who are receiving </t>
    </r>
    <r>
      <rPr>
        <sz val="13.5"/>
        <color indexed="8"/>
        <rFont val="Calibri"/>
        <family val="2"/>
      </rPr>
      <t>β</t>
    </r>
    <r>
      <rPr>
        <sz val="13.5"/>
        <color rgb="FF000000"/>
        <rFont val="MS Sans Serif"/>
      </rPr>
      <t>-adrenergic blockers for anaphylaxis</t>
    </r>
  </si>
  <si>
    <r>
      <t>Methylprednisolone</t>
    </r>
    <r>
      <rPr>
        <i/>
        <sz val="13.5"/>
        <color indexed="8"/>
        <rFont val="MS Sans Serif"/>
        <family val="2"/>
      </rPr>
      <t xml:space="preserve"> (Solu-Medrol)</t>
    </r>
    <r>
      <rPr>
        <b/>
        <sz val="13.5"/>
        <color rgb="FF000000"/>
        <rFont val="MS Sans Serif"/>
      </rPr>
      <t xml:space="preserve">    </t>
    </r>
    <r>
      <rPr>
        <sz val="13.5"/>
        <color rgb="FF000000"/>
        <rFont val="MS Sans Serif"/>
      </rPr>
      <t>Load: 1-2 mg/kg</t>
    </r>
  </si>
  <si>
    <t>Maintenance: 0.5 mg/kg every 6 h</t>
  </si>
  <si>
    <r>
      <rPr>
        <sz val="13.5"/>
        <color rgb="FF000000"/>
        <rFont val="MS Sans Serif"/>
      </rPr>
      <t xml:space="preserve">ETT Dose </t>
    </r>
    <r>
      <rPr>
        <sz val="13.5"/>
        <color indexed="8"/>
        <rFont val="MS Sans Serif"/>
        <family val="2"/>
      </rPr>
      <t>(0.04-0.06 mg/kg, Max 2mg)</t>
    </r>
  </si>
  <si>
    <t>Second and subsequent dose</t>
  </si>
  <si>
    <r>
      <t>Adenosine</t>
    </r>
    <r>
      <rPr>
        <sz val="13.5"/>
        <color indexed="8"/>
        <rFont val="MS Sans Serif"/>
      </rPr>
      <t xml:space="preserve"> </t>
    </r>
    <r>
      <rPr>
        <i/>
        <sz val="13.5"/>
        <color indexed="8"/>
        <rFont val="MS Sans Serif"/>
        <family val="2"/>
      </rPr>
      <t>(Adenocard)</t>
    </r>
    <r>
      <rPr>
        <sz val="13.5"/>
        <color indexed="8"/>
        <rFont val="MS Sans Serif"/>
      </rPr>
      <t xml:space="preserve"> Intial Dose (fast IV push</t>
    </r>
    <r>
      <rPr>
        <sz val="13.5"/>
        <color rgb="FF000000"/>
        <rFont val="MS Sans Serif"/>
      </rPr>
      <t>, follow with NS 2-5ml flush)</t>
    </r>
  </si>
  <si>
    <t>mcg/kg load</t>
  </si>
  <si>
    <r>
      <t xml:space="preserve">(dose may be repeated q 2 minutes)  </t>
    </r>
    <r>
      <rPr>
        <sz val="13.5"/>
        <color indexed="8"/>
        <rFont val="MS Sans Serif"/>
      </rPr>
      <t xml:space="preserve">   Subsequent Doses 0.001-0.02 mg/kg/dose</t>
    </r>
  </si>
  <si>
    <r>
      <t xml:space="preserve">Magnesium Sulfate </t>
    </r>
    <r>
      <rPr>
        <sz val="13.5"/>
        <color indexed="8"/>
        <rFont val="MS Sans Serif"/>
        <family val="2"/>
      </rPr>
      <t xml:space="preserve"> (Torsades de pointes, Status Asthmaticus) </t>
    </r>
    <r>
      <rPr>
        <i/>
        <sz val="13.5"/>
        <color rgb="FF000000"/>
        <rFont val="MS Sans Serif"/>
      </rPr>
      <t>premixed in sterile water for injection</t>
    </r>
  </si>
  <si>
    <t>Max concentration for infusion is 200 mg/ml. Max rate is 150 mg/min (administer over 10-20 minutes)</t>
  </si>
  <si>
    <t>establish ductus patency: 0.05-0.1 mcg/kg/min; maintain ductus patency: 0.01-0.05 mcg/kg/min</t>
  </si>
  <si>
    <t>IV/IM/PO</t>
  </si>
  <si>
    <r>
      <t>Esmolol</t>
    </r>
    <r>
      <rPr>
        <sz val="13.5"/>
        <color rgb="FF000000"/>
        <rFont val="MS Sans Serif"/>
      </rPr>
      <t xml:space="preserve">  SVT, initial dose of 100-500 mcg/kg,</t>
    </r>
  </si>
  <si>
    <t>may repeat q20 min x3                     children &gt; 12 y old:</t>
  </si>
  <si>
    <r>
      <t>Terbutaline</t>
    </r>
    <r>
      <rPr>
        <sz val="13.5"/>
        <color rgb="FF000000"/>
        <rFont val="MS Sans Serif"/>
      </rPr>
      <t xml:space="preserve"> (poorly responsive Status Asthmaticus)</t>
    </r>
  </si>
  <si>
    <t>SC</t>
  </si>
  <si>
    <r>
      <rPr>
        <b/>
        <sz val="13.5"/>
        <color rgb="FF000000"/>
        <rFont val="MS Sans Serif"/>
      </rPr>
      <t>Racemic epinephrine</t>
    </r>
    <r>
      <rPr>
        <sz val="13.5"/>
        <color indexed="8"/>
        <rFont val="MS Sans Serif"/>
      </rPr>
      <t xml:space="preserve"> (Croup)</t>
    </r>
  </si>
  <si>
    <t>g/mL</t>
  </si>
  <si>
    <t>Rectal gel dosing:  2-5 y old: 0.5 mg/kg</t>
  </si>
  <si>
    <r>
      <t xml:space="preserve">Levetiracetam </t>
    </r>
    <r>
      <rPr>
        <i/>
        <sz val="13.5"/>
        <color rgb="FF000000"/>
        <rFont val="MS Sans Serif"/>
      </rPr>
      <t>(Keppra)</t>
    </r>
  </si>
  <si>
    <r>
      <t>Alprostadil (prostaglandin E</t>
    </r>
    <r>
      <rPr>
        <b/>
        <vertAlign val="subscript"/>
        <sz val="13.5"/>
        <color rgb="FF000000"/>
        <rFont val="MS Sans Serif"/>
      </rPr>
      <t>1</t>
    </r>
    <r>
      <rPr>
        <b/>
        <sz val="13.5"/>
        <color rgb="FF000000"/>
        <rFont val="MS Sans Serif"/>
      </rPr>
      <t>)</t>
    </r>
    <r>
      <rPr>
        <sz val="13.5"/>
        <color rgb="FF000000"/>
        <rFont val="MS Sans Serif"/>
      </rPr>
      <t xml:space="preserve"> Drip should be titrated to lowest effective dose</t>
    </r>
  </si>
  <si>
    <r>
      <t xml:space="preserve">Pentobarbital </t>
    </r>
    <r>
      <rPr>
        <i/>
        <sz val="13.5"/>
        <color indexed="8"/>
        <rFont val="MS Sans Serif"/>
        <family val="2"/>
      </rPr>
      <t>(Thiopental)</t>
    </r>
    <r>
      <rPr>
        <b/>
        <sz val="13.5"/>
        <color indexed="8"/>
        <rFont val="MS Sans Serif"/>
        <family val="2"/>
      </rPr>
      <t xml:space="preserve">  </t>
    </r>
    <r>
      <rPr>
        <sz val="13.5"/>
        <color rgb="FF000000"/>
        <rFont val="MS Sans Serif"/>
      </rPr>
      <t>Caution: Will cause respiratory depression</t>
    </r>
  </si>
  <si>
    <r>
      <t>Valproate Sodium</t>
    </r>
    <r>
      <rPr>
        <sz val="13.5"/>
        <color indexed="8"/>
        <rFont val="MS Sans Serif"/>
        <family val="2"/>
      </rPr>
      <t xml:space="preserve"> </t>
    </r>
    <r>
      <rPr>
        <i/>
        <sz val="13.5"/>
        <color indexed="8"/>
        <rFont val="MS Sans Serif"/>
        <family val="2"/>
      </rPr>
      <t xml:space="preserve">(Valproic Acid, Depakene)   </t>
    </r>
    <r>
      <rPr>
        <sz val="13.5"/>
        <color rgb="FF000000"/>
        <rFont val="MS Sans Serif"/>
      </rPr>
      <t>(Status Epilepticus 20mg/kg)</t>
    </r>
  </si>
  <si>
    <t>Give in largest line available</t>
  </si>
  <si>
    <t>(increased intracranial pressure: 5 mL/kg)</t>
  </si>
  <si>
    <r>
      <rPr>
        <b/>
        <sz val="13.5"/>
        <color rgb="FF000000"/>
        <rFont val="MS Sans Serif"/>
      </rPr>
      <t>Sodium Chloride 3%</t>
    </r>
    <r>
      <rPr>
        <sz val="13.5"/>
        <color indexed="8"/>
        <rFont val="MS Sans Serif"/>
        <family val="2"/>
      </rPr>
      <t xml:space="preserve">  (symptomatic hyponatremia with seizures: 3-5 mL/kg)</t>
    </r>
  </si>
  <si>
    <r>
      <t>Propofol</t>
    </r>
    <r>
      <rPr>
        <sz val="13.5"/>
        <color rgb="FF000000"/>
        <rFont val="MS Sans Serif"/>
      </rPr>
      <t xml:space="preserve">    0.5-1 mg/kg bolus, </t>
    </r>
  </si>
  <si>
    <r>
      <t xml:space="preserve">Lidocaine 2%    </t>
    </r>
    <r>
      <rPr>
        <sz val="13.5"/>
        <color rgb="FF000000"/>
        <rFont val="MS Sans Serif"/>
      </rPr>
      <t xml:space="preserve">shock-refractory VF and pulseless VT, </t>
    </r>
    <r>
      <rPr>
        <sz val="13.5"/>
        <color indexed="8"/>
        <rFont val="MS Sans Serif"/>
        <family val="2"/>
      </rPr>
      <t>or postdefibrillation 1mg/kg</t>
    </r>
  </si>
  <si>
    <t xml:space="preserve">                               ETT: 2-3 mg/kg</t>
  </si>
  <si>
    <r>
      <rPr>
        <sz val="13.5"/>
        <color rgb="FF000000"/>
        <rFont val="MS Sans Serif"/>
      </rPr>
      <t>follow loading dose with continuous infusion, 2</t>
    </r>
    <r>
      <rPr>
        <sz val="13.5"/>
        <color indexed="8"/>
        <rFont val="MS Sans Serif"/>
      </rPr>
      <t>0-50mcg/kg/min</t>
    </r>
  </si>
  <si>
    <r>
      <t>Ipratropium</t>
    </r>
    <r>
      <rPr>
        <sz val="13.5"/>
        <color rgb="FF000000"/>
        <rFont val="MS Sans Serif"/>
      </rPr>
      <t xml:space="preserve">                                   children ≤12 y old:</t>
    </r>
    <r>
      <rPr>
        <sz val="9.4499999999999993"/>
        <color rgb="FF000000"/>
        <rFont val="MS Sans Serif"/>
      </rPr>
      <t xml:space="preserve"> </t>
    </r>
  </si>
  <si>
    <r>
      <t xml:space="preserve">Hydrocortisone  </t>
    </r>
    <r>
      <rPr>
        <i/>
        <sz val="13.5"/>
        <color indexed="8"/>
        <rFont val="MS Sans Serif"/>
        <family val="2"/>
      </rPr>
      <t xml:space="preserve">(Solu-Cortef)  </t>
    </r>
    <r>
      <rPr>
        <sz val="13.5"/>
        <color indexed="8"/>
        <rFont val="MS Sans Serif"/>
      </rPr>
      <t xml:space="preserve"> Acute Adrenal Insufficiency</t>
    </r>
  </si>
  <si>
    <t xml:space="preserve">                               6-11 y old: 0.3 mg/kg</t>
  </si>
  <si>
    <t xml:space="preserve">                               ≥ 12 y old: 0.2 mg/kg</t>
  </si>
  <si>
    <t>may be followed by continuous infusion of 1-2 mcg/kg/hr, Max 2 mcg/kg/hr)</t>
  </si>
  <si>
    <r>
      <rPr>
        <b/>
        <sz val="13.5"/>
        <color rgb="FF000000"/>
        <rFont val="MS Sans Serif"/>
      </rPr>
      <t>Calcium Chloride 10%</t>
    </r>
    <r>
      <rPr>
        <i/>
        <sz val="13.5"/>
        <color rgb="FF000000"/>
        <rFont val="MS Sans Serif"/>
      </rPr>
      <t xml:space="preserve">  </t>
    </r>
    <r>
      <rPr>
        <sz val="11"/>
        <color indexed="8"/>
        <rFont val="MS Sans Serif"/>
        <family val="2"/>
      </rPr>
      <t>Cardiac arrest/life threatening indication give slow IV push not to exceed 100mg/min</t>
    </r>
  </si>
  <si>
    <t>con't neb</t>
  </si>
  <si>
    <t>(Maximum Dose 15 mg/kg/day)  Adult dose 150mg</t>
  </si>
  <si>
    <r>
      <t>Atropine</t>
    </r>
    <r>
      <rPr>
        <sz val="13.5"/>
        <color rgb="FF000000"/>
        <rFont val="MS Sans Serif"/>
      </rPr>
      <t xml:space="preserve">  (Min 0.1 mg)</t>
    </r>
    <r>
      <rPr>
        <b/>
        <sz val="13.5"/>
        <color indexed="8"/>
        <rFont val="MS Sans Serif"/>
        <family val="2"/>
      </rPr>
      <t xml:space="preserve">  </t>
    </r>
    <r>
      <rPr>
        <sz val="13.5"/>
        <color rgb="FF000000"/>
        <rFont val="MS Sans Serif"/>
      </rPr>
      <t xml:space="preserve">Max 0.5 mg for infants, </t>
    </r>
  </si>
  <si>
    <t xml:space="preserve">                                         Max 1 mg for children</t>
  </si>
  <si>
    <t xml:space="preserve">                                         Max 3 mg for adolescents</t>
  </si>
  <si>
    <r>
      <rPr>
        <b/>
        <sz val="13.5"/>
        <color rgb="FF000000"/>
        <rFont val="MS Sans Serif"/>
      </rPr>
      <t>Dexmedetomidine</t>
    </r>
    <r>
      <rPr>
        <sz val="13.5"/>
        <color indexed="8"/>
        <rFont val="MS Sans Serif"/>
        <family val="2"/>
      </rPr>
      <t xml:space="preserve">  </t>
    </r>
    <r>
      <rPr>
        <i/>
        <sz val="13.5"/>
        <color rgb="FF000000"/>
        <rFont val="MS Sans Serif"/>
      </rPr>
      <t>(Precedex)</t>
    </r>
    <r>
      <rPr>
        <sz val="13.5"/>
        <color indexed="8"/>
        <rFont val="MS Sans Serif"/>
      </rPr>
      <t xml:space="preserve">    </t>
    </r>
  </si>
  <si>
    <t>1-2 mcg/kg bolus over 10 min</t>
  </si>
  <si>
    <t>Intranasal dose: 3-4 mcg/kg</t>
  </si>
  <si>
    <r>
      <t xml:space="preserve">Dextrose                        </t>
    </r>
    <r>
      <rPr>
        <b/>
        <sz val="13.5"/>
        <color rgb="FF000000"/>
        <rFont val="MS Sans Serif"/>
      </rPr>
      <t>D10W</t>
    </r>
    <r>
      <rPr>
        <sz val="13.5"/>
        <color indexed="8"/>
        <rFont val="MS Sans Serif"/>
      </rPr>
      <t xml:space="preserve"> Infant/Neonate/PIV:</t>
    </r>
    <r>
      <rPr>
        <sz val="13.5"/>
        <color rgb="FF000000"/>
        <rFont val="MS Sans Serif"/>
      </rPr>
      <t xml:space="preserve">  5-10 mL/kg</t>
    </r>
  </si>
  <si>
    <r>
      <t xml:space="preserve">(Dose is 1gm/kg)                      </t>
    </r>
    <r>
      <rPr>
        <b/>
        <sz val="13.5"/>
        <color rgb="FF000000"/>
        <rFont val="MS Sans Serif"/>
      </rPr>
      <t>D25W</t>
    </r>
    <r>
      <rPr>
        <sz val="13.5"/>
        <color indexed="8"/>
        <rFont val="MS Sans Serif"/>
      </rPr>
      <t xml:space="preserve"> (4ml/kg):</t>
    </r>
    <r>
      <rPr>
        <sz val="13.5"/>
        <color rgb="FF000000"/>
        <rFont val="MS Sans Serif"/>
      </rPr>
      <t xml:space="preserve">  2-4 mL/kg</t>
    </r>
  </si>
  <si>
    <r>
      <t xml:space="preserve">                                                 </t>
    </r>
    <r>
      <rPr>
        <b/>
        <sz val="13.5"/>
        <color rgb="FF000000"/>
        <rFont val="MS Sans Serif"/>
      </rPr>
      <t>D50W</t>
    </r>
    <r>
      <rPr>
        <sz val="13.5"/>
        <color indexed="8"/>
        <rFont val="MS Sans Serif"/>
        <family val="2"/>
      </rPr>
      <t xml:space="preserve"> (2ml/kg) (Dilute if possible):  1-2 mL/kg</t>
    </r>
  </si>
  <si>
    <r>
      <t>Diazepam</t>
    </r>
    <r>
      <rPr>
        <sz val="13.5"/>
        <color indexed="8"/>
        <rFont val="MS Sans Serif"/>
      </rPr>
      <t xml:space="preserve"> </t>
    </r>
    <r>
      <rPr>
        <i/>
        <sz val="13.5"/>
        <color indexed="8"/>
        <rFont val="MS Sans Serif"/>
        <family val="2"/>
      </rPr>
      <t>(Valium)</t>
    </r>
    <r>
      <rPr>
        <sz val="13.5"/>
        <color indexed="8"/>
        <rFont val="MS Sans Serif"/>
      </rPr>
      <t xml:space="preserve"> Status Epilepticus Dosing (IV: range 0.15-0.2 mg/kg)</t>
    </r>
  </si>
  <si>
    <r>
      <t>Diphenhydramine</t>
    </r>
    <r>
      <rPr>
        <i/>
        <sz val="13.5"/>
        <color indexed="8"/>
        <rFont val="MS Sans Serif"/>
        <family val="2"/>
      </rPr>
      <t xml:space="preserve"> (Benadryl)</t>
    </r>
  </si>
  <si>
    <r>
      <t>dilute in D</t>
    </r>
    <r>
      <rPr>
        <vertAlign val="subscript"/>
        <sz val="13.5"/>
        <color rgb="FF000000"/>
        <rFont val="MS Sans Serif"/>
      </rPr>
      <t>5</t>
    </r>
    <r>
      <rPr>
        <sz val="13.5"/>
        <color indexed="8"/>
        <rFont val="MS Sans Serif"/>
      </rPr>
      <t>W</t>
    </r>
  </si>
  <si>
    <t>older infants and children</t>
  </si>
  <si>
    <r>
      <t xml:space="preserve">Epinephrine  </t>
    </r>
    <r>
      <rPr>
        <sz val="13.5"/>
        <color indexed="8"/>
        <rFont val="MS Sans Serif"/>
      </rPr>
      <t>neonates 0.01-0.03 mg/kg for cardiac arrest</t>
    </r>
  </si>
  <si>
    <t>ETT dosing for children</t>
  </si>
  <si>
    <t>ETT dosing for neonates 0.05-0.1 mg/kg</t>
  </si>
  <si>
    <t>followed by continuous infusion 100 mcg/kg/min</t>
  </si>
  <si>
    <t>mL/kg/min</t>
  </si>
  <si>
    <t>May repeat every 60 sec up to 0.05 mg/kg or 1 mg Max</t>
  </si>
  <si>
    <t>mg PE</t>
  </si>
  <si>
    <t xml:space="preserve"> Infusion rate not to exceed 1 mg Phenytoin Equivalent (PE)/kg/min.</t>
  </si>
  <si>
    <r>
      <t>Glucagon</t>
    </r>
    <r>
      <rPr>
        <sz val="13.5"/>
        <color rgb="FF000000"/>
        <rFont val="MS Sans Serif"/>
      </rPr>
      <t xml:space="preserve">  0.02-0.03 mg/kg</t>
    </r>
  </si>
  <si>
    <r>
      <t>Ketamine</t>
    </r>
    <r>
      <rPr>
        <sz val="13.5"/>
        <color indexed="8"/>
        <rFont val="MS Sans Serif"/>
      </rPr>
      <t xml:space="preserve"> </t>
    </r>
    <r>
      <rPr>
        <i/>
        <sz val="13.5"/>
        <color indexed="8"/>
        <rFont val="MS Sans Serif"/>
        <family val="2"/>
      </rPr>
      <t>(Ketalar)</t>
    </r>
    <r>
      <rPr>
        <sz val="13.5"/>
        <color rgb="FF000000"/>
        <rFont val="MS Sans Serif"/>
      </rPr>
      <t xml:space="preserve">   IV (1-2 mg/kg/dose)</t>
    </r>
  </si>
  <si>
    <t xml:space="preserve">                                    IM (4-5 mg/kg/dose)</t>
  </si>
  <si>
    <t>0.25-1 g/kg per dose infused over 20-30 min</t>
  </si>
  <si>
    <t>may repeat every 6-8 hrs as needed</t>
  </si>
  <si>
    <t>PO administration:</t>
  </si>
  <si>
    <t>mg total</t>
  </si>
  <si>
    <r>
      <t>(4.2% in children &lt; 2 years</t>
    </r>
    <r>
      <rPr>
        <sz val="13.5"/>
        <color rgb="FF000000"/>
        <rFont val="MS Sans Serif"/>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</si>
</sst>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
    <numFmt numFmtId="167" formatCode="0.00000"/>
  </numFmts>
  <fonts count="44" x14ac:knownFonts="1">
    <font>
      <sz val="12"/>
      <color theme="1"/>
      <name val="Calibri"/>
      <family val="2"/>
      <scheme val="minor"/>
    </font>
    <font>
      <b/>
      <sz val="10"/>
      <color indexed="8"/>
      <name val="Book Antiqua"/>
      <family val="1"/>
    </font>
    <font>
      <sz val="10"/>
      <color indexed="8"/>
      <name val="Book Antiqua"/>
      <family val="1"/>
    </font>
    <font>
      <b/>
      <sz val="24"/>
      <color indexed="8"/>
      <name val="Book Antiqua"/>
      <family val="1"/>
    </font>
    <font>
      <sz val="12"/>
      <color indexed="8"/>
      <name val="MS Sans Serif"/>
      <family val="2"/>
    </font>
    <font>
      <sz val="10"/>
      <color indexed="8"/>
      <name val="MS Sans Serif"/>
    </font>
    <font>
      <b/>
      <sz val="16"/>
      <color indexed="8"/>
      <name val="Book Antiqua"/>
      <family val="1"/>
    </font>
    <font>
      <sz val="16"/>
      <color indexed="8"/>
      <name val="Book Antiqua"/>
      <family val="1"/>
    </font>
    <font>
      <b/>
      <sz val="16"/>
      <color indexed="10"/>
      <name val="Rockwell Extra Bold"/>
      <family val="1"/>
    </font>
    <font>
      <b/>
      <sz val="14"/>
      <color indexed="8"/>
      <name val="Book Antiqua"/>
      <family val="1"/>
    </font>
    <font>
      <sz val="14"/>
      <color indexed="8"/>
      <name val="Book Antiqua"/>
      <family val="1"/>
    </font>
    <font>
      <b/>
      <sz val="20"/>
      <color indexed="9"/>
      <name val="Book Antiqua"/>
      <family val="1"/>
    </font>
    <font>
      <b/>
      <sz val="24"/>
      <color indexed="9"/>
      <name val="Book Antiqua"/>
      <family val="1"/>
    </font>
    <font>
      <b/>
      <sz val="14"/>
      <color indexed="10"/>
      <name val="Book Antiqua"/>
      <family val="1"/>
    </font>
    <font>
      <b/>
      <sz val="13.5"/>
      <color indexed="8"/>
      <name val="MS Sans Serif"/>
      <family val="2"/>
    </font>
    <font>
      <sz val="13.5"/>
      <color indexed="8"/>
      <name val="MS Sans Serif"/>
    </font>
    <font>
      <i/>
      <sz val="13.5"/>
      <color indexed="8"/>
      <name val="MS Sans Serif"/>
      <family val="2"/>
    </font>
    <font>
      <b/>
      <sz val="13.5"/>
      <color indexed="10"/>
      <name val="MS Sans Serif"/>
      <family val="2"/>
    </font>
    <font>
      <sz val="13.5"/>
      <color indexed="8"/>
      <name val="MS Sans Serif"/>
      <family val="2"/>
    </font>
    <font>
      <b/>
      <sz val="13.5"/>
      <color indexed="8"/>
      <name val="Book Antiqua"/>
      <family val="1"/>
    </font>
    <font>
      <sz val="11"/>
      <color indexed="8"/>
      <name val="MS Sans Serif"/>
      <family val="2"/>
    </font>
    <font>
      <sz val="13.5"/>
      <name val="MS Sans Serif"/>
      <family val="2"/>
    </font>
    <font>
      <b/>
      <i/>
      <sz val="13.5"/>
      <color indexed="8"/>
      <name val="MS Sans Serif"/>
      <family val="2"/>
    </font>
    <font>
      <sz val="11"/>
      <color indexed="8"/>
      <name val="Book Antiqua"/>
      <family val="1"/>
    </font>
    <font>
      <b/>
      <sz val="11"/>
      <color indexed="8"/>
      <name val="Book Antiqua"/>
      <family val="1"/>
    </font>
    <font>
      <b/>
      <sz val="12"/>
      <color indexed="8"/>
      <name val="Book Antiqua"/>
      <family val="1"/>
    </font>
    <font>
      <sz val="12"/>
      <color indexed="8"/>
      <name val="Book Antiqua"/>
      <family val="1"/>
    </font>
    <font>
      <b/>
      <sz val="13.5"/>
      <color rgb="FF000000"/>
      <name val="MS Sans Serif"/>
    </font>
    <font>
      <sz val="13.5"/>
      <color rgb="FF000000"/>
      <name val="MS Sans Serif"/>
    </font>
    <font>
      <sz val="11"/>
      <color theme="1"/>
      <name val="Times"/>
      <family val="1"/>
    </font>
    <font>
      <b/>
      <sz val="12"/>
      <color rgb="FFFF0000"/>
      <name val="MS Sans Serif"/>
    </font>
    <font>
      <sz val="12"/>
      <color indexed="8"/>
      <name val="MS Sans Serif"/>
    </font>
    <font>
      <b/>
      <sz val="13.5"/>
      <color indexed="8"/>
      <name val="MS Sans Serif"/>
    </font>
    <font>
      <b/>
      <sz val="14"/>
      <color indexed="9"/>
      <name val="Book Antiqua"/>
      <family val="1"/>
    </font>
    <font>
      <b/>
      <sz val="20"/>
      <color rgb="FFFFFF00"/>
      <name val="Book Antiqua"/>
      <family val="1"/>
    </font>
    <font>
      <b/>
      <sz val="12"/>
      <color theme="1"/>
      <name val="Calibri"/>
      <family val="2"/>
      <scheme val="minor"/>
    </font>
    <font>
      <sz val="13.5"/>
      <color indexed="8"/>
      <name val="Calibri"/>
      <family val="2"/>
    </font>
    <font>
      <i/>
      <sz val="13.5"/>
      <color rgb="FF000000"/>
      <name val="MS Sans Serif"/>
    </font>
    <font>
      <b/>
      <vertAlign val="subscript"/>
      <sz val="13.5"/>
      <color rgb="FF000000"/>
      <name val="MS Sans Serif"/>
    </font>
    <font>
      <sz val="9.4499999999999993"/>
      <color rgb="FF000000"/>
      <name val="MS Sans Serif"/>
    </font>
    <font>
      <b/>
      <sz val="12"/>
      <color indexed="10"/>
      <name val="MS Sans Serif"/>
      <family val="2"/>
    </font>
    <font>
      <vertAlign val="subscript"/>
      <sz val="13.5"/>
      <color rgb="FF000000"/>
      <name val="MS Sans Serif"/>
    </font>
    <font>
      <b/>
      <sz val="12"/>
      <color indexed="10"/>
      <name val="MS Sans Serif"/>
    </font>
    <font>
      <sz val="12"/>
      <color theme="1"/>
      <name val="MS Sans Serif"/>
    </font>
  </fonts>
  <fills count="10">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22"/>
        <bgColor indexed="24"/>
      </patternFill>
    </fill>
    <fill>
      <patternFill patternType="solid">
        <fgColor indexed="9"/>
        <bgColor indexed="24"/>
      </patternFill>
    </fill>
    <fill>
      <patternFill patternType="solid">
        <fgColor indexed="22"/>
        <bgColor indexed="64"/>
      </patternFill>
    </fill>
    <fill>
      <patternFill patternType="solid">
        <fgColor rgb="FFFFFF00"/>
        <bgColor indexed="64"/>
      </patternFill>
    </fill>
    <fill>
      <patternFill patternType="solid">
        <fgColor rgb="FFFFFF00"/>
        <bgColor indexed="24"/>
      </patternFill>
    </fill>
  </fills>
  <borders count="14">
    <border>
      <left/>
      <right/>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style="thick">
        <color indexed="10"/>
      </right>
      <top/>
      <bottom style="thick">
        <color indexed="10"/>
      </bottom>
      <diagonal/>
    </border>
    <border>
      <left style="thick">
        <color indexed="10"/>
      </left>
      <right style="thick">
        <color indexed="10"/>
      </right>
      <top style="thick">
        <color indexed="10"/>
      </top>
      <bottom style="thick">
        <color indexed="10"/>
      </bottom>
      <diagonal/>
    </border>
    <border>
      <left/>
      <right/>
      <top style="thick">
        <color indexed="38"/>
      </top>
      <bottom/>
      <diagonal/>
    </border>
    <border>
      <left/>
      <right style="thick">
        <color indexed="38"/>
      </right>
      <top style="thick">
        <color indexed="38"/>
      </top>
      <bottom/>
      <diagonal/>
    </border>
    <border>
      <left style="thick">
        <color indexed="38"/>
      </left>
      <right/>
      <top style="thick">
        <color indexed="38"/>
      </top>
      <bottom/>
      <diagonal/>
    </border>
    <border>
      <left style="thick">
        <color indexed="38"/>
      </left>
      <right/>
      <top/>
      <bottom/>
      <diagonal/>
    </border>
    <border>
      <left/>
      <right style="thick">
        <color indexed="38"/>
      </right>
      <top/>
      <bottom/>
      <diagonal/>
    </border>
    <border>
      <left/>
      <right/>
      <top/>
      <bottom style="thick">
        <color indexed="38"/>
      </bottom>
      <diagonal/>
    </border>
    <border>
      <left style="thick">
        <color indexed="38"/>
      </left>
      <right/>
      <top/>
      <bottom style="thick">
        <color indexed="38"/>
      </bottom>
      <diagonal/>
    </border>
    <border>
      <left/>
      <right style="thick">
        <color indexed="38"/>
      </right>
      <top/>
      <bottom style="thick">
        <color indexed="38"/>
      </bottom>
      <diagonal/>
    </border>
  </borders>
  <cellStyleXfs count="1">
    <xf numFmtId="0" fontId="0" fillId="0" borderId="0"/>
  </cellStyleXfs>
  <cellXfs count="240">
    <xf numFmtId="0" fontId="0" fillId="0" borderId="0" xfId="0"/>
    <xf numFmtId="0" fontId="1" fillId="2" borderId="0" xfId="0" applyFont="1" applyFill="1" applyAlignment="1">
      <alignment horizontal="left"/>
    </xf>
    <xf numFmtId="0" fontId="1" fillId="2" borderId="0" xfId="0" applyFont="1" applyFill="1"/>
    <xf numFmtId="0" fontId="1" fillId="2" borderId="0" xfId="0" applyFont="1" applyFill="1" applyAlignment="1">
      <alignment horizontal="right"/>
    </xf>
    <xf numFmtId="0" fontId="4" fillId="2" borderId="0" xfId="0" applyFont="1" applyFill="1" applyAlignment="1">
      <alignment horizontal="right" vertical="center"/>
    </xf>
    <xf numFmtId="0" fontId="5" fillId="2" borderId="0" xfId="0" applyFont="1" applyFill="1" applyAlignment="1">
      <alignment horizontal="right" vertical="center"/>
    </xf>
    <xf numFmtId="0" fontId="1" fillId="0" borderId="0" xfId="0" applyFont="1" applyAlignment="1">
      <alignment horizontal="left"/>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pplyAlignment="1">
      <alignment vertical="center"/>
    </xf>
    <xf numFmtId="0" fontId="6" fillId="2" borderId="0" xfId="0" applyFont="1" applyFill="1" applyAlignment="1">
      <alignment horizontal="right"/>
    </xf>
    <xf numFmtId="0" fontId="6" fillId="2" borderId="1"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1" fontId="6" fillId="2" borderId="2" xfId="0" applyNumberFormat="1"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0" fontId="6" fillId="2" borderId="4" xfId="0" applyFont="1" applyFill="1" applyBorder="1" applyAlignment="1" applyProtection="1">
      <alignment horizontal="center"/>
      <protection locked="0"/>
    </xf>
    <xf numFmtId="0" fontId="6" fillId="2" borderId="0" xfId="0" applyFont="1" applyFill="1" applyAlignment="1">
      <alignment horizontal="left"/>
    </xf>
    <xf numFmtId="1" fontId="7" fillId="2" borderId="0" xfId="0" applyNumberFormat="1" applyFont="1" applyFill="1" applyAlignment="1">
      <alignment horizontal="left"/>
    </xf>
    <xf numFmtId="0" fontId="8" fillId="2" borderId="0" xfId="0" applyFont="1" applyFill="1" applyAlignment="1" applyProtection="1">
      <alignment horizontal="left"/>
      <protection locked="0"/>
    </xf>
    <xf numFmtId="0" fontId="8" fillId="2" borderId="0" xfId="0" applyFont="1" applyFill="1" applyAlignment="1">
      <alignment horizontal="left"/>
    </xf>
    <xf numFmtId="0" fontId="6" fillId="2" borderId="5" xfId="0" applyFont="1" applyFill="1" applyBorder="1" applyAlignment="1" applyProtection="1">
      <alignment horizontal="center"/>
      <protection locked="0"/>
    </xf>
    <xf numFmtId="164" fontId="6" fillId="2" borderId="4" xfId="0" applyNumberFormat="1" applyFont="1" applyFill="1" applyBorder="1" applyAlignment="1" applyProtection="1">
      <alignment horizontal="left"/>
      <protection locked="0"/>
    </xf>
    <xf numFmtId="1" fontId="6" fillId="2" borderId="0" xfId="0" applyNumberFormat="1" applyFont="1" applyFill="1" applyAlignment="1">
      <alignment horizontal="left"/>
    </xf>
    <xf numFmtId="0" fontId="6" fillId="2" borderId="0" xfId="0" applyFont="1" applyFill="1" applyAlignment="1" applyProtection="1">
      <alignment horizontal="left"/>
      <protection hidden="1"/>
    </xf>
    <xf numFmtId="0" fontId="9" fillId="2" borderId="0" xfId="0" applyFont="1" applyFill="1" applyAlignment="1">
      <alignment horizontal="left"/>
    </xf>
    <xf numFmtId="0" fontId="9" fillId="2" borderId="0" xfId="0" applyFont="1" applyFill="1"/>
    <xf numFmtId="0" fontId="15" fillId="2" borderId="9" xfId="0" applyFont="1" applyFill="1" applyBorder="1" applyAlignment="1">
      <alignment horizontal="left"/>
    </xf>
    <xf numFmtId="0" fontId="15" fillId="5" borderId="9" xfId="0" applyFont="1" applyFill="1" applyBorder="1" applyAlignment="1">
      <alignment horizontal="left"/>
    </xf>
    <xf numFmtId="0" fontId="15" fillId="6" borderId="9" xfId="0" applyFont="1" applyFill="1" applyBorder="1" applyAlignment="1">
      <alignment horizontal="left"/>
    </xf>
    <xf numFmtId="0" fontId="14" fillId="5" borderId="9" xfId="0" applyFont="1" applyFill="1" applyBorder="1" applyAlignment="1">
      <alignment horizontal="left"/>
    </xf>
    <xf numFmtId="0" fontId="15" fillId="5" borderId="10" xfId="0" applyFont="1" applyFill="1" applyBorder="1"/>
    <xf numFmtId="0" fontId="23" fillId="0" borderId="0" xfId="0" applyFont="1"/>
    <xf numFmtId="0" fontId="23" fillId="0" borderId="0" xfId="0" applyFont="1" applyAlignment="1">
      <alignment horizontal="right"/>
    </xf>
    <xf numFmtId="0" fontId="24" fillId="0" borderId="0" xfId="0" applyFont="1"/>
    <xf numFmtId="0" fontId="1" fillId="0" borderId="0" xfId="0" applyFont="1" applyAlignment="1">
      <alignment vertical="center"/>
    </xf>
    <xf numFmtId="0" fontId="2" fillId="0" borderId="0" xfId="0" applyFont="1" applyAlignment="1">
      <alignment horizontal="right"/>
    </xf>
    <xf numFmtId="0" fontId="2" fillId="0" borderId="0" xfId="0" applyFont="1"/>
    <xf numFmtId="0" fontId="1" fillId="0" borderId="0" xfId="0" applyFont="1"/>
    <xf numFmtId="0" fontId="4" fillId="8" borderId="0" xfId="0" applyFont="1" applyFill="1" applyAlignment="1">
      <alignment horizontal="right" vertical="center"/>
    </xf>
    <xf numFmtId="0" fontId="5" fillId="8" borderId="0" xfId="0" applyFont="1" applyFill="1" applyAlignment="1">
      <alignment horizontal="right" vertical="center"/>
    </xf>
    <xf numFmtId="0" fontId="1" fillId="8" borderId="0" xfId="0" applyFont="1" applyFill="1" applyAlignment="1">
      <alignment horizontal="left"/>
    </xf>
    <xf numFmtId="0" fontId="0" fillId="8" borderId="0" xfId="0" applyFill="1" applyAlignment="1">
      <alignment horizontal="right" vertical="center"/>
    </xf>
    <xf numFmtId="0" fontId="0" fillId="8" borderId="0" xfId="0" applyFill="1"/>
    <xf numFmtId="0" fontId="29" fillId="0" borderId="0" xfId="0" applyFont="1" applyAlignment="1">
      <alignment horizontal="right"/>
    </xf>
    <xf numFmtId="0" fontId="29" fillId="8" borderId="0" xfId="0" applyFont="1" applyFill="1" applyAlignment="1">
      <alignment horizontal="right"/>
    </xf>
    <xf numFmtId="0" fontId="18" fillId="6" borderId="10" xfId="0" applyFont="1" applyFill="1" applyBorder="1"/>
    <xf numFmtId="0" fontId="1" fillId="2" borderId="0" xfId="0" applyFont="1" applyFill="1" applyAlignment="1">
      <alignment horizontal="center"/>
    </xf>
    <xf numFmtId="0" fontId="9" fillId="2" borderId="0" xfId="0" applyFont="1" applyFill="1" applyAlignment="1">
      <alignment horizontal="center"/>
    </xf>
    <xf numFmtId="0" fontId="14" fillId="5" borderId="0" xfId="0" applyFont="1" applyFill="1" applyBorder="1" applyAlignment="1">
      <alignment horizontal="center"/>
    </xf>
    <xf numFmtId="0" fontId="14" fillId="6" borderId="0" xfId="0" applyFont="1" applyFill="1" applyBorder="1" applyAlignment="1">
      <alignment horizontal="center"/>
    </xf>
    <xf numFmtId="0" fontId="1" fillId="0" borderId="0" xfId="0" applyFont="1" applyAlignment="1">
      <alignment horizontal="center" vertical="center"/>
    </xf>
    <xf numFmtId="0" fontId="32" fillId="6" borderId="0" xfId="0" applyFont="1" applyFill="1" applyBorder="1" applyAlignment="1">
      <alignment horizontal="center"/>
    </xf>
    <xf numFmtId="0" fontId="35" fillId="0" borderId="0" xfId="0" applyFont="1" applyAlignment="1">
      <alignment horizontal="center"/>
    </xf>
    <xf numFmtId="0" fontId="32" fillId="5" borderId="0" xfId="0" applyFont="1" applyFill="1" applyBorder="1" applyAlignment="1">
      <alignment horizontal="center"/>
    </xf>
    <xf numFmtId="0" fontId="24" fillId="0" borderId="0" xfId="0" applyFont="1" applyAlignment="1">
      <alignment horizontal="center"/>
    </xf>
    <xf numFmtId="0" fontId="15" fillId="5" borderId="0" xfId="0" applyFont="1" applyFill="1" applyBorder="1"/>
    <xf numFmtId="0" fontId="14" fillId="0" borderId="0" xfId="0" applyFont="1" applyFill="1" applyBorder="1" applyAlignment="1">
      <alignment horizontal="center"/>
    </xf>
    <xf numFmtId="0" fontId="14" fillId="6" borderId="0" xfId="0" applyFont="1" applyFill="1" applyBorder="1" applyAlignment="1">
      <alignment horizontal="right"/>
    </xf>
    <xf numFmtId="0" fontId="32" fillId="9" borderId="0" xfId="0" applyFont="1" applyFill="1" applyBorder="1" applyAlignment="1">
      <alignment horizontal="right"/>
    </xf>
    <xf numFmtId="1" fontId="17" fillId="6" borderId="0" xfId="0" applyNumberFormat="1" applyFont="1" applyFill="1" applyBorder="1" applyAlignment="1">
      <alignment horizontal="right"/>
    </xf>
    <xf numFmtId="0" fontId="17" fillId="6" borderId="0" xfId="0" applyFont="1" applyFill="1" applyBorder="1"/>
    <xf numFmtId="0" fontId="32" fillId="8" borderId="0" xfId="0" applyFont="1" applyFill="1" applyBorder="1" applyAlignment="1">
      <alignment horizontal="right"/>
    </xf>
    <xf numFmtId="1" fontId="17" fillId="5" borderId="0" xfId="0" applyNumberFormat="1" applyFont="1" applyFill="1" applyBorder="1" applyAlignment="1">
      <alignment horizontal="right"/>
    </xf>
    <xf numFmtId="0" fontId="17" fillId="5" borderId="0" xfId="0" applyFont="1" applyFill="1" applyBorder="1"/>
    <xf numFmtId="0" fontId="14" fillId="5" borderId="0" xfId="0" applyFont="1" applyFill="1" applyBorder="1" applyAlignment="1">
      <alignment horizontal="right"/>
    </xf>
    <xf numFmtId="1" fontId="14" fillId="5" borderId="0" xfId="0" applyNumberFormat="1" applyFont="1" applyFill="1" applyBorder="1" applyAlignment="1">
      <alignment horizontal="right"/>
    </xf>
    <xf numFmtId="0" fontId="31" fillId="5" borderId="0" xfId="0" applyFont="1" applyFill="1" applyBorder="1"/>
    <xf numFmtId="0" fontId="32" fillId="2" borderId="0" xfId="0" applyFont="1" applyFill="1" applyBorder="1" applyAlignment="1">
      <alignment horizontal="right"/>
    </xf>
    <xf numFmtId="0" fontId="15" fillId="2" borderId="0" xfId="0" applyFont="1" applyFill="1" applyBorder="1"/>
    <xf numFmtId="2" fontId="14" fillId="5" borderId="0" xfId="0" applyNumberFormat="1" applyFont="1" applyFill="1" applyBorder="1" applyAlignment="1">
      <alignment horizontal="right"/>
    </xf>
    <xf numFmtId="0" fontId="12" fillId="4" borderId="6" xfId="0" applyFont="1" applyFill="1" applyBorder="1" applyAlignment="1">
      <alignment horizontal="center" vertical="center"/>
    </xf>
    <xf numFmtId="0" fontId="33" fillId="4" borderId="0" xfId="0" applyFont="1" applyFill="1" applyBorder="1" applyAlignment="1">
      <alignment horizontal="center" vertical="center"/>
    </xf>
    <xf numFmtId="0" fontId="32" fillId="5" borderId="0" xfId="0" applyFont="1" applyFill="1" applyBorder="1" applyAlignment="1">
      <alignment horizontal="right"/>
    </xf>
    <xf numFmtId="0" fontId="18" fillId="6" borderId="9" xfId="0" applyFont="1" applyFill="1" applyBorder="1" applyAlignment="1">
      <alignment horizontal="left"/>
    </xf>
    <xf numFmtId="0" fontId="15" fillId="6" borderId="0" xfId="0" applyFont="1" applyFill="1" applyBorder="1"/>
    <xf numFmtId="0" fontId="27" fillId="5" borderId="9" xfId="0" applyFont="1" applyFill="1" applyBorder="1" applyAlignment="1">
      <alignment horizontal="left"/>
    </xf>
    <xf numFmtId="0" fontId="31" fillId="6" borderId="0" xfId="0" applyFont="1" applyFill="1" applyBorder="1"/>
    <xf numFmtId="164" fontId="17" fillId="5" borderId="0" xfId="0" applyNumberFormat="1" applyFont="1" applyFill="1" applyBorder="1" applyAlignment="1">
      <alignment horizontal="right"/>
    </xf>
    <xf numFmtId="0" fontId="32" fillId="7" borderId="0" xfId="0" applyFont="1" applyFill="1" applyBorder="1" applyAlignment="1">
      <alignment horizontal="right"/>
    </xf>
    <xf numFmtId="0" fontId="19" fillId="7" borderId="0" xfId="0" applyFont="1" applyFill="1" applyBorder="1" applyAlignment="1">
      <alignment horizontal="right"/>
    </xf>
    <xf numFmtId="2" fontId="14" fillId="2" borderId="0" xfId="0" applyNumberFormat="1" applyFont="1" applyFill="1" applyBorder="1" applyAlignment="1">
      <alignment horizontal="right"/>
    </xf>
    <xf numFmtId="1" fontId="17" fillId="2" borderId="0" xfId="0" applyNumberFormat="1" applyFont="1" applyFill="1" applyBorder="1" applyAlignment="1">
      <alignment horizontal="right"/>
    </xf>
    <xf numFmtId="0" fontId="17" fillId="2" borderId="0" xfId="0" applyFont="1" applyFill="1" applyBorder="1"/>
    <xf numFmtId="0" fontId="19" fillId="2" borderId="0" xfId="0" applyFont="1" applyFill="1" applyBorder="1" applyAlignment="1">
      <alignment horizontal="right"/>
    </xf>
    <xf numFmtId="0" fontId="15" fillId="6" borderId="10" xfId="0" applyFont="1" applyFill="1" applyBorder="1"/>
    <xf numFmtId="0" fontId="18" fillId="5" borderId="9" xfId="0" applyFont="1" applyFill="1" applyBorder="1" applyAlignment="1">
      <alignment horizontal="left"/>
    </xf>
    <xf numFmtId="0" fontId="15" fillId="0" borderId="9" xfId="0" applyFont="1" applyFill="1" applyBorder="1" applyAlignment="1">
      <alignment horizontal="left"/>
    </xf>
    <xf numFmtId="0" fontId="14" fillId="0" borderId="0" xfId="0" applyFont="1" applyFill="1" applyBorder="1" applyAlignment="1">
      <alignment horizontal="right"/>
    </xf>
    <xf numFmtId="0" fontId="15" fillId="0" borderId="0" xfId="0" applyFont="1" applyFill="1" applyBorder="1"/>
    <xf numFmtId="1" fontId="17" fillId="0" borderId="0" xfId="0" applyNumberFormat="1" applyFont="1" applyFill="1" applyBorder="1" applyAlignment="1">
      <alignment horizontal="right"/>
    </xf>
    <xf numFmtId="0" fontId="17" fillId="0" borderId="0" xfId="0" applyFont="1" applyFill="1" applyBorder="1"/>
    <xf numFmtId="0" fontId="15" fillId="0" borderId="10" xfId="0" applyFont="1" applyFill="1" applyBorder="1"/>
    <xf numFmtId="0" fontId="18" fillId="0" borderId="9" xfId="0" applyFont="1" applyFill="1" applyBorder="1" applyAlignment="1">
      <alignment horizontal="left"/>
    </xf>
    <xf numFmtId="2" fontId="14" fillId="6" borderId="0" xfId="0" applyNumberFormat="1" applyFont="1" applyFill="1" applyBorder="1" applyAlignment="1">
      <alignment horizontal="right"/>
    </xf>
    <xf numFmtId="164" fontId="17" fillId="6" borderId="0" xfId="0" applyNumberFormat="1" applyFont="1" applyFill="1" applyBorder="1" applyAlignment="1">
      <alignment horizontal="right"/>
    </xf>
    <xf numFmtId="164" fontId="14" fillId="6" borderId="0" xfId="0" applyNumberFormat="1" applyFont="1" applyFill="1" applyBorder="1" applyAlignment="1">
      <alignment horizontal="right"/>
    </xf>
    <xf numFmtId="0" fontId="31" fillId="6" borderId="10" xfId="0" applyFont="1" applyFill="1" applyBorder="1"/>
    <xf numFmtId="1" fontId="14" fillId="6" borderId="0" xfId="0" applyNumberFormat="1" applyFont="1" applyFill="1" applyBorder="1" applyAlignment="1">
      <alignment horizontal="right"/>
    </xf>
    <xf numFmtId="0" fontId="28" fillId="5" borderId="9" xfId="0" applyFont="1" applyFill="1" applyBorder="1" applyAlignment="1">
      <alignment horizontal="left"/>
    </xf>
    <xf numFmtId="2" fontId="1" fillId="2" borderId="0" xfId="0" applyNumberFormat="1" applyFont="1" applyFill="1" applyAlignment="1">
      <alignment horizontal="right"/>
    </xf>
    <xf numFmtId="2" fontId="0" fillId="0" borderId="0" xfId="0" applyNumberFormat="1"/>
    <xf numFmtId="2" fontId="0" fillId="8" borderId="0" xfId="0" applyNumberFormat="1" applyFill="1"/>
    <xf numFmtId="2" fontId="9" fillId="2" borderId="0" xfId="0" applyNumberFormat="1" applyFont="1" applyFill="1" applyAlignment="1">
      <alignment horizontal="right"/>
    </xf>
    <xf numFmtId="2" fontId="24" fillId="0" borderId="0" xfId="0" applyNumberFormat="1" applyFont="1" applyAlignment="1">
      <alignment horizontal="right"/>
    </xf>
    <xf numFmtId="2" fontId="1" fillId="0" borderId="0" xfId="0" applyNumberFormat="1" applyFont="1" applyAlignment="1">
      <alignment horizontal="right"/>
    </xf>
    <xf numFmtId="165" fontId="2" fillId="2" borderId="0" xfId="0" applyNumberFormat="1" applyFont="1" applyFill="1" applyAlignment="1">
      <alignment horizontal="right"/>
    </xf>
    <xf numFmtId="165" fontId="0" fillId="0" borderId="0" xfId="0" applyNumberFormat="1"/>
    <xf numFmtId="165" fontId="10" fillId="2" borderId="0" xfId="0" applyNumberFormat="1" applyFont="1" applyFill="1" applyAlignment="1" applyProtection="1">
      <alignment horizontal="right"/>
      <protection locked="0"/>
    </xf>
    <xf numFmtId="165" fontId="23" fillId="0" borderId="0" xfId="0" applyNumberFormat="1" applyFont="1" applyAlignment="1">
      <alignment horizontal="right"/>
    </xf>
    <xf numFmtId="165" fontId="2" fillId="0" borderId="0" xfId="0" applyNumberFormat="1" applyFont="1" applyAlignment="1">
      <alignment horizontal="right"/>
    </xf>
    <xf numFmtId="164" fontId="14" fillId="5" borderId="0" xfId="0" applyNumberFormat="1" applyFont="1" applyFill="1" applyBorder="1" applyAlignment="1">
      <alignment horizontal="right"/>
    </xf>
    <xf numFmtId="164" fontId="14" fillId="0" borderId="0" xfId="0" applyNumberFormat="1" applyFont="1" applyFill="1" applyBorder="1" applyAlignment="1">
      <alignment horizontal="right"/>
    </xf>
    <xf numFmtId="1" fontId="14" fillId="0" borderId="0" xfId="0" applyNumberFormat="1" applyFont="1" applyFill="1" applyBorder="1" applyAlignment="1">
      <alignment horizontal="right"/>
    </xf>
    <xf numFmtId="0" fontId="40" fillId="5" borderId="0" xfId="0" applyFont="1" applyFill="1" applyBorder="1"/>
    <xf numFmtId="0" fontId="31" fillId="5" borderId="10" xfId="0" applyFont="1" applyFill="1" applyBorder="1"/>
    <xf numFmtId="0" fontId="14" fillId="5" borderId="8" xfId="0" applyFont="1" applyFill="1" applyBorder="1" applyAlignment="1">
      <alignment horizontal="left"/>
    </xf>
    <xf numFmtId="0" fontId="14" fillId="5" borderId="6" xfId="0" applyFont="1" applyFill="1" applyBorder="1" applyAlignment="1">
      <alignment horizontal="center"/>
    </xf>
    <xf numFmtId="164" fontId="14" fillId="5" borderId="6" xfId="0" applyNumberFormat="1" applyFont="1" applyFill="1" applyBorder="1" applyAlignment="1">
      <alignment horizontal="right"/>
    </xf>
    <xf numFmtId="0" fontId="15" fillId="5" borderId="6" xfId="0" applyFont="1" applyFill="1" applyBorder="1"/>
    <xf numFmtId="1" fontId="17" fillId="5" borderId="6" xfId="0" applyNumberFormat="1" applyFont="1" applyFill="1" applyBorder="1" applyAlignment="1">
      <alignment horizontal="right"/>
    </xf>
    <xf numFmtId="0" fontId="17" fillId="5" borderId="6" xfId="0" applyFont="1" applyFill="1" applyBorder="1"/>
    <xf numFmtId="0" fontId="32" fillId="5" borderId="6" xfId="0" applyFont="1" applyFill="1" applyBorder="1" applyAlignment="1">
      <alignment horizontal="right"/>
    </xf>
    <xf numFmtId="0" fontId="32" fillId="9" borderId="6" xfId="0" applyFont="1" applyFill="1" applyBorder="1" applyAlignment="1">
      <alignment horizontal="right"/>
    </xf>
    <xf numFmtId="0" fontId="14" fillId="5" borderId="6" xfId="0" applyFont="1" applyFill="1" applyBorder="1" applyAlignment="1">
      <alignment horizontal="right"/>
    </xf>
    <xf numFmtId="0" fontId="15" fillId="5" borderId="7" xfId="0" applyFont="1" applyFill="1" applyBorder="1"/>
    <xf numFmtId="0" fontId="18" fillId="6" borderId="12" xfId="0" applyFont="1" applyFill="1" applyBorder="1" applyAlignment="1">
      <alignment horizontal="left"/>
    </xf>
    <xf numFmtId="0" fontId="32" fillId="6" borderId="11" xfId="0" applyFont="1" applyFill="1" applyBorder="1" applyAlignment="1">
      <alignment horizontal="center"/>
    </xf>
    <xf numFmtId="164" fontId="14" fillId="6" borderId="11" xfId="0" applyNumberFormat="1" applyFont="1" applyFill="1" applyBorder="1" applyAlignment="1">
      <alignment horizontal="right"/>
    </xf>
    <xf numFmtId="0" fontId="15" fillId="6" borderId="11" xfId="0" applyFont="1" applyFill="1" applyBorder="1"/>
    <xf numFmtId="1" fontId="17" fillId="6" borderId="11" xfId="0" applyNumberFormat="1" applyFont="1" applyFill="1" applyBorder="1" applyAlignment="1">
      <alignment horizontal="right"/>
    </xf>
    <xf numFmtId="0" fontId="17" fillId="6" borderId="11" xfId="0" applyFont="1" applyFill="1" applyBorder="1"/>
    <xf numFmtId="0" fontId="32" fillId="2" borderId="11" xfId="0" applyFont="1" applyFill="1" applyBorder="1" applyAlignment="1">
      <alignment horizontal="right"/>
    </xf>
    <xf numFmtId="0" fontId="15" fillId="2" borderId="11" xfId="0" applyFont="1" applyFill="1" applyBorder="1"/>
    <xf numFmtId="0" fontId="32" fillId="8" borderId="11" xfId="0" applyFont="1" applyFill="1" applyBorder="1" applyAlignment="1">
      <alignment horizontal="right"/>
    </xf>
    <xf numFmtId="0" fontId="14" fillId="2" borderId="11" xfId="0" applyFont="1" applyFill="1" applyBorder="1" applyAlignment="1">
      <alignment horizontal="right"/>
    </xf>
    <xf numFmtId="0" fontId="15" fillId="2" borderId="13" xfId="0" applyFont="1" applyFill="1" applyBorder="1"/>
    <xf numFmtId="0" fontId="27" fillId="5" borderId="8" xfId="0" applyFont="1" applyFill="1" applyBorder="1" applyAlignment="1">
      <alignment horizontal="left"/>
    </xf>
    <xf numFmtId="0" fontId="31" fillId="6" borderId="11" xfId="0" applyFont="1" applyFill="1" applyBorder="1"/>
    <xf numFmtId="0" fontId="40" fillId="6" borderId="11" xfId="0" applyFont="1" applyFill="1" applyBorder="1"/>
    <xf numFmtId="0" fontId="31" fillId="2" borderId="11" xfId="0" applyFont="1" applyFill="1" applyBorder="1"/>
    <xf numFmtId="0" fontId="31" fillId="2" borderId="13" xfId="0" applyFont="1" applyFill="1" applyBorder="1"/>
    <xf numFmtId="2" fontId="14" fillId="5" borderId="6" xfId="0" applyNumberFormat="1" applyFont="1" applyFill="1" applyBorder="1" applyAlignment="1">
      <alignment horizontal="right"/>
    </xf>
    <xf numFmtId="0" fontId="31" fillId="5" borderId="6" xfId="0" applyFont="1" applyFill="1" applyBorder="1"/>
    <xf numFmtId="2" fontId="17" fillId="5" borderId="6" xfId="0" applyNumberFormat="1" applyFont="1" applyFill="1" applyBorder="1" applyAlignment="1">
      <alignment horizontal="right"/>
    </xf>
    <xf numFmtId="0" fontId="40" fillId="5" borderId="6" xfId="0" applyFont="1" applyFill="1" applyBorder="1"/>
    <xf numFmtId="0" fontId="31" fillId="5" borderId="7" xfId="0" applyFont="1" applyFill="1" applyBorder="1"/>
    <xf numFmtId="2" fontId="14" fillId="6" borderId="11" xfId="0" applyNumberFormat="1" applyFont="1" applyFill="1" applyBorder="1" applyAlignment="1">
      <alignment horizontal="right"/>
    </xf>
    <xf numFmtId="2" fontId="17" fillId="6" borderId="11" xfId="0" applyNumberFormat="1" applyFont="1" applyFill="1" applyBorder="1" applyAlignment="1">
      <alignment horizontal="right"/>
    </xf>
    <xf numFmtId="1" fontId="14" fillId="6" borderId="11" xfId="0" applyNumberFormat="1" applyFont="1" applyFill="1" applyBorder="1" applyAlignment="1">
      <alignment horizontal="right"/>
    </xf>
    <xf numFmtId="164" fontId="17" fillId="5" borderId="6" xfId="0" applyNumberFormat="1" applyFont="1" applyFill="1" applyBorder="1" applyAlignment="1">
      <alignment horizontal="right"/>
    </xf>
    <xf numFmtId="0" fontId="32" fillId="7" borderId="6" xfId="0" applyFont="1" applyFill="1" applyBorder="1" applyAlignment="1">
      <alignment horizontal="right"/>
    </xf>
    <xf numFmtId="0" fontId="32" fillId="8" borderId="6" xfId="0" applyFont="1" applyFill="1" applyBorder="1" applyAlignment="1">
      <alignment horizontal="right"/>
    </xf>
    <xf numFmtId="0" fontId="19" fillId="7" borderId="6" xfId="0" applyFont="1" applyFill="1" applyBorder="1" applyAlignment="1">
      <alignment horizontal="right"/>
    </xf>
    <xf numFmtId="0" fontId="15" fillId="6" borderId="12" xfId="0" applyFont="1" applyFill="1" applyBorder="1" applyAlignment="1">
      <alignment horizontal="left"/>
    </xf>
    <xf numFmtId="0" fontId="14" fillId="6" borderId="11" xfId="0" applyFont="1" applyFill="1" applyBorder="1" applyAlignment="1">
      <alignment horizontal="right"/>
    </xf>
    <xf numFmtId="0" fontId="32" fillId="9" borderId="11" xfId="0" applyFont="1" applyFill="1" applyBorder="1" applyAlignment="1">
      <alignment horizontal="right"/>
    </xf>
    <xf numFmtId="0" fontId="15" fillId="6" borderId="13" xfId="0" applyFont="1" applyFill="1" applyBorder="1"/>
    <xf numFmtId="0" fontId="32" fillId="5" borderId="8" xfId="0" applyFont="1" applyFill="1" applyBorder="1" applyAlignment="1">
      <alignment horizontal="left"/>
    </xf>
    <xf numFmtId="1" fontId="14" fillId="5" borderId="6" xfId="0" applyNumberFormat="1" applyFont="1" applyFill="1" applyBorder="1" applyAlignment="1">
      <alignment horizontal="right"/>
    </xf>
    <xf numFmtId="165" fontId="14" fillId="6" borderId="11" xfId="0" applyNumberFormat="1" applyFont="1" applyFill="1" applyBorder="1" applyAlignment="1">
      <alignment horizontal="right"/>
    </xf>
    <xf numFmtId="0" fontId="18" fillId="0" borderId="12" xfId="0" applyFont="1" applyFill="1" applyBorder="1" applyAlignment="1">
      <alignment horizontal="left"/>
    </xf>
    <xf numFmtId="0" fontId="14" fillId="0" borderId="11" xfId="0" applyFont="1" applyFill="1" applyBorder="1" applyAlignment="1">
      <alignment horizontal="center"/>
    </xf>
    <xf numFmtId="1" fontId="14" fillId="0" borderId="11" xfId="0" applyNumberFormat="1" applyFont="1" applyFill="1" applyBorder="1" applyAlignment="1">
      <alignment horizontal="right"/>
    </xf>
    <xf numFmtId="0" fontId="15" fillId="0" borderId="11" xfId="0" applyFont="1" applyFill="1" applyBorder="1"/>
    <xf numFmtId="1" fontId="17" fillId="0" borderId="11" xfId="0" applyNumberFormat="1" applyFont="1" applyFill="1" applyBorder="1" applyAlignment="1">
      <alignment horizontal="right"/>
    </xf>
    <xf numFmtId="0" fontId="17" fillId="0" borderId="11" xfId="0" applyFont="1" applyFill="1" applyBorder="1"/>
    <xf numFmtId="0" fontId="14" fillId="0" borderId="11" xfId="0" applyFont="1" applyFill="1" applyBorder="1" applyAlignment="1">
      <alignment horizontal="right"/>
    </xf>
    <xf numFmtId="0" fontId="15" fillId="0" borderId="13" xfId="0" applyFont="1" applyFill="1" applyBorder="1"/>
    <xf numFmtId="0" fontId="31" fillId="6" borderId="13" xfId="0" applyFont="1" applyFill="1" applyBorder="1"/>
    <xf numFmtId="164" fontId="17" fillId="6" borderId="11" xfId="0" applyNumberFormat="1" applyFont="1" applyFill="1" applyBorder="1" applyAlignment="1">
      <alignment horizontal="right"/>
    </xf>
    <xf numFmtId="0" fontId="32" fillId="5" borderId="6" xfId="0" applyFont="1" applyFill="1" applyBorder="1" applyAlignment="1">
      <alignment horizontal="center"/>
    </xf>
    <xf numFmtId="0" fontId="0" fillId="0" borderId="12" xfId="0" applyBorder="1"/>
    <xf numFmtId="0" fontId="35" fillId="0" borderId="11" xfId="0" applyFont="1" applyBorder="1" applyAlignment="1">
      <alignment horizontal="center"/>
    </xf>
    <xf numFmtId="165" fontId="0" fillId="0" borderId="11" xfId="0" applyNumberFormat="1" applyBorder="1"/>
    <xf numFmtId="0" fontId="0" fillId="0" borderId="11" xfId="0" applyBorder="1"/>
    <xf numFmtId="2" fontId="0" fillId="0" borderId="11" xfId="0" applyNumberFormat="1" applyBorder="1"/>
    <xf numFmtId="0" fontId="0" fillId="0" borderId="13" xfId="0" applyBorder="1"/>
    <xf numFmtId="0" fontId="42" fillId="6" borderId="11" xfId="0" applyFont="1" applyFill="1" applyBorder="1"/>
    <xf numFmtId="0" fontId="28" fillId="6" borderId="12" xfId="0" applyFont="1" applyFill="1" applyBorder="1" applyAlignment="1">
      <alignment horizontal="left"/>
    </xf>
    <xf numFmtId="0" fontId="14" fillId="6" borderId="11" xfId="0" applyFont="1" applyFill="1" applyBorder="1" applyAlignment="1">
      <alignment horizontal="center"/>
    </xf>
    <xf numFmtId="0" fontId="15" fillId="0" borderId="12" xfId="0" applyFont="1" applyFill="1" applyBorder="1" applyAlignment="1">
      <alignment horizontal="left"/>
    </xf>
    <xf numFmtId="164" fontId="14" fillId="0" borderId="11" xfId="0" applyNumberFormat="1" applyFont="1" applyFill="1" applyBorder="1" applyAlignment="1">
      <alignment horizontal="right"/>
    </xf>
    <xf numFmtId="0" fontId="42" fillId="5" borderId="0" xfId="0" applyFont="1" applyFill="1" applyBorder="1"/>
    <xf numFmtId="0" fontId="4" fillId="5" borderId="6" xfId="0" applyFont="1" applyFill="1" applyBorder="1"/>
    <xf numFmtId="0" fontId="30" fillId="5" borderId="6" xfId="0" applyFont="1" applyFill="1" applyBorder="1"/>
    <xf numFmtId="0" fontId="4" fillId="6" borderId="11" xfId="0" applyFont="1" applyFill="1" applyBorder="1"/>
    <xf numFmtId="0" fontId="18" fillId="6" borderId="11" xfId="0" applyFont="1" applyFill="1" applyBorder="1"/>
    <xf numFmtId="0" fontId="4" fillId="6" borderId="13" xfId="0" applyFont="1" applyFill="1" applyBorder="1"/>
    <xf numFmtId="164" fontId="6" fillId="2" borderId="4" xfId="0" applyNumberFormat="1" applyFont="1" applyFill="1" applyBorder="1" applyAlignment="1" applyProtection="1">
      <alignment horizontal="center"/>
      <protection locked="0"/>
    </xf>
    <xf numFmtId="2" fontId="32" fillId="5" borderId="6" xfId="0" applyNumberFormat="1" applyFont="1" applyFill="1" applyBorder="1" applyAlignment="1">
      <alignment horizontal="right"/>
    </xf>
    <xf numFmtId="2" fontId="32" fillId="2" borderId="11" xfId="0" applyNumberFormat="1" applyFont="1" applyFill="1" applyBorder="1" applyAlignment="1">
      <alignment horizontal="right"/>
    </xf>
    <xf numFmtId="2" fontId="32" fillId="5" borderId="0" xfId="0" applyNumberFormat="1" applyFont="1" applyFill="1" applyBorder="1" applyAlignment="1">
      <alignment horizontal="right"/>
    </xf>
    <xf numFmtId="2" fontId="32" fillId="7" borderId="6" xfId="0" applyNumberFormat="1" applyFont="1" applyFill="1" applyBorder="1" applyAlignment="1">
      <alignment horizontal="right"/>
    </xf>
    <xf numFmtId="2" fontId="32" fillId="2" borderId="0" xfId="0" applyNumberFormat="1" applyFont="1" applyFill="1" applyBorder="1" applyAlignment="1">
      <alignment horizontal="right"/>
    </xf>
    <xf numFmtId="2" fontId="32" fillId="7" borderId="0" xfId="0" applyNumberFormat="1" applyFont="1" applyFill="1" applyBorder="1" applyAlignment="1">
      <alignment horizontal="right"/>
    </xf>
    <xf numFmtId="165" fontId="32" fillId="5" borderId="6" xfId="0" applyNumberFormat="1" applyFont="1" applyFill="1" applyBorder="1" applyAlignment="1">
      <alignment horizontal="right"/>
    </xf>
    <xf numFmtId="165" fontId="32" fillId="5" borderId="0" xfId="0" applyNumberFormat="1" applyFont="1" applyFill="1" applyBorder="1" applyAlignment="1">
      <alignment horizontal="right"/>
    </xf>
    <xf numFmtId="166" fontId="14" fillId="6" borderId="11" xfId="0" applyNumberFormat="1" applyFont="1" applyFill="1" applyBorder="1" applyAlignment="1">
      <alignment horizontal="right"/>
    </xf>
    <xf numFmtId="166" fontId="0" fillId="0" borderId="11" xfId="0" applyNumberFormat="1" applyBorder="1"/>
    <xf numFmtId="164" fontId="32" fillId="7" borderId="0" xfId="0" applyNumberFormat="1" applyFont="1" applyFill="1" applyBorder="1" applyAlignment="1">
      <alignment horizontal="right"/>
    </xf>
    <xf numFmtId="1" fontId="32" fillId="7" borderId="0" xfId="0" applyNumberFormat="1" applyFont="1" applyFill="1" applyBorder="1" applyAlignment="1">
      <alignment horizontal="right"/>
    </xf>
    <xf numFmtId="164" fontId="32" fillId="7" borderId="6" xfId="0" applyNumberFormat="1" applyFont="1" applyFill="1" applyBorder="1" applyAlignment="1">
      <alignment horizontal="right"/>
    </xf>
    <xf numFmtId="1" fontId="32" fillId="7" borderId="6" xfId="0" applyNumberFormat="1" applyFont="1" applyFill="1" applyBorder="1" applyAlignment="1">
      <alignment horizontal="right"/>
    </xf>
    <xf numFmtId="164" fontId="32" fillId="2" borderId="0" xfId="0" applyNumberFormat="1" applyFont="1" applyFill="1" applyBorder="1" applyAlignment="1">
      <alignment horizontal="right"/>
    </xf>
    <xf numFmtId="1" fontId="32" fillId="5" borderId="0" xfId="0" applyNumberFormat="1" applyFont="1" applyFill="1" applyBorder="1" applyAlignment="1">
      <alignment horizontal="right"/>
    </xf>
    <xf numFmtId="1" fontId="32" fillId="2" borderId="11" xfId="0" applyNumberFormat="1" applyFont="1" applyFill="1" applyBorder="1" applyAlignment="1">
      <alignment horizontal="right"/>
    </xf>
    <xf numFmtId="164" fontId="32" fillId="5" borderId="6" xfId="0" applyNumberFormat="1" applyFont="1" applyFill="1" applyBorder="1" applyAlignment="1">
      <alignment horizontal="right"/>
    </xf>
    <xf numFmtId="1" fontId="32" fillId="5" borderId="6" xfId="0" applyNumberFormat="1" applyFont="1" applyFill="1" applyBorder="1" applyAlignment="1">
      <alignment horizontal="right"/>
    </xf>
    <xf numFmtId="2" fontId="32" fillId="6" borderId="11" xfId="0" applyNumberFormat="1" applyFont="1" applyFill="1" applyBorder="1" applyAlignment="1">
      <alignment horizontal="right"/>
    </xf>
    <xf numFmtId="2" fontId="32" fillId="6" borderId="0" xfId="0" applyNumberFormat="1" applyFont="1" applyFill="1" applyBorder="1" applyAlignment="1">
      <alignment horizontal="right"/>
    </xf>
    <xf numFmtId="2" fontId="32" fillId="0" borderId="11" xfId="0" applyNumberFormat="1" applyFont="1" applyFill="1" applyBorder="1" applyAlignment="1">
      <alignment horizontal="right"/>
    </xf>
    <xf numFmtId="2" fontId="43" fillId="0" borderId="11" xfId="0" applyNumberFormat="1" applyFont="1" applyBorder="1"/>
    <xf numFmtId="2" fontId="32" fillId="0" borderId="0" xfId="0" applyNumberFormat="1" applyFont="1" applyFill="1" applyBorder="1" applyAlignment="1">
      <alignment horizontal="right"/>
    </xf>
    <xf numFmtId="165" fontId="32" fillId="6" borderId="11" xfId="0" applyNumberFormat="1" applyFont="1" applyFill="1" applyBorder="1" applyAlignment="1">
      <alignment horizontal="right"/>
    </xf>
    <xf numFmtId="167" fontId="32" fillId="6" borderId="11" xfId="0" applyNumberFormat="1" applyFont="1" applyFill="1" applyBorder="1" applyAlignment="1">
      <alignment horizontal="right"/>
    </xf>
    <xf numFmtId="165" fontId="32" fillId="6" borderId="0" xfId="0" applyNumberFormat="1" applyFont="1" applyFill="1" applyBorder="1" applyAlignment="1">
      <alignment horizontal="right"/>
    </xf>
    <xf numFmtId="165" fontId="32" fillId="0" borderId="0" xfId="0" applyNumberFormat="1" applyFont="1" applyFill="1" applyBorder="1" applyAlignment="1">
      <alignment horizontal="right"/>
    </xf>
    <xf numFmtId="0" fontId="15" fillId="9" borderId="6" xfId="0" applyFont="1" applyFill="1" applyBorder="1"/>
    <xf numFmtId="0" fontId="15" fillId="8" borderId="11" xfId="0" applyFont="1" applyFill="1" applyBorder="1"/>
    <xf numFmtId="0" fontId="15" fillId="9" borderId="0" xfId="0" applyFont="1" applyFill="1" applyBorder="1"/>
    <xf numFmtId="0" fontId="15" fillId="8" borderId="0" xfId="0" applyFont="1" applyFill="1" applyBorder="1"/>
    <xf numFmtId="0" fontId="15" fillId="9" borderId="11" xfId="0" applyFont="1" applyFill="1" applyBorder="1"/>
    <xf numFmtId="0" fontId="0" fillId="8" borderId="11" xfId="0" applyFill="1" applyBorder="1"/>
    <xf numFmtId="0" fontId="18" fillId="9" borderId="11" xfId="0" applyFont="1" applyFill="1" applyBorder="1"/>
    <xf numFmtId="0" fontId="25" fillId="0" borderId="0" xfId="0" applyFont="1" applyAlignment="1">
      <alignment horizontal="left" vertical="top" wrapText="1"/>
    </xf>
    <xf numFmtId="0" fontId="3" fillId="2" borderId="0" xfId="0" applyFont="1" applyFill="1" applyAlignment="1">
      <alignment horizontal="left" vertical="center" indent="13"/>
    </xf>
    <xf numFmtId="0" fontId="0" fillId="2" borderId="0" xfId="0" applyFill="1" applyAlignment="1">
      <alignment horizontal="left" vertical="center" indent="13"/>
    </xf>
    <xf numFmtId="0" fontId="12"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9" fillId="2" borderId="6" xfId="0" applyFont="1" applyFill="1" applyBorder="1" applyAlignment="1">
      <alignment horizontal="center"/>
    </xf>
    <xf numFmtId="1" fontId="13" fillId="2" borderId="6" xfId="0" applyNumberFormat="1" applyFont="1" applyFill="1" applyBorder="1" applyAlignment="1">
      <alignment horizontal="center"/>
    </xf>
    <xf numFmtId="0" fontId="0" fillId="2" borderId="6" xfId="0" applyFill="1" applyBorder="1" applyAlignment="1">
      <alignment horizontal="center"/>
    </xf>
    <xf numFmtId="0" fontId="9" fillId="2" borderId="0" xfId="0" applyFont="1" applyFill="1" applyBorder="1" applyAlignment="1">
      <alignment horizontal="center"/>
    </xf>
    <xf numFmtId="0" fontId="13" fillId="2" borderId="0" xfId="0" applyFont="1" applyFill="1" applyBorder="1" applyAlignment="1">
      <alignment horizontal="center"/>
    </xf>
    <xf numFmtId="0" fontId="0" fillId="2" borderId="0" xfId="0" applyFill="1" applyBorder="1" applyAlignment="1">
      <alignment horizontal="center"/>
    </xf>
    <xf numFmtId="0" fontId="9" fillId="8" borderId="6" xfId="0" applyFont="1" applyFill="1" applyBorder="1" applyAlignment="1">
      <alignment horizontal="center"/>
    </xf>
    <xf numFmtId="0" fontId="9" fillId="8" borderId="0" xfId="0" applyFont="1" applyFill="1" applyBorder="1" applyAlignment="1">
      <alignment horizontal="center"/>
    </xf>
    <xf numFmtId="0" fontId="9" fillId="2" borderId="7" xfId="0" applyFont="1" applyFill="1" applyBorder="1" applyAlignment="1">
      <alignment horizontal="center"/>
    </xf>
    <xf numFmtId="0" fontId="9" fillId="2" borderId="10" xfId="0" applyFont="1" applyFill="1" applyBorder="1" applyAlignment="1">
      <alignment horizontal="center"/>
    </xf>
    <xf numFmtId="0" fontId="34" fillId="3"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77C2BCE1-6E0F-7C4F-A41C-8D6F68ADDA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317500"/>
          <a:ext cx="9779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E20F0851-BDF5-4AB8-9688-8D2CE13F8B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ABB80607-36B2-43A6-8A0C-4541016BE5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3CB3F3C9-2620-44ED-A21D-A3377547A8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25456D83-57D6-4A6F-833D-099482D1CC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B197810D-AE5A-4AE5-AC7F-49F3467A7E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5D077F02-6D90-497D-A6B6-FF15B45791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94A701C5-1897-4F01-BBAE-2EFB65252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5A46F5B8-16AD-457B-A2E9-CFC391879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020EF1D1-645F-4518-BE50-3F10BEB6DB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57BB9CF1-312C-480E-A0EF-FC3A83CB57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1BF4FAFF-6FFE-4B9B-A3CA-4C594B054B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8D3F48DA-92AD-4547-89A5-CFFF6D73E7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B032085C-E2A5-4B43-A7C6-4F4ABF1937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BDEF1214-C400-41CB-AAAC-DD8D4B044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254000</xdr:colOff>
      <xdr:row>1</xdr:row>
      <xdr:rowOff>12700</xdr:rowOff>
    </xdr:from>
    <xdr:to>
      <xdr:col>1</xdr:col>
      <xdr:colOff>1231900</xdr:colOff>
      <xdr:row>7</xdr:row>
      <xdr:rowOff>110671</xdr:rowOff>
    </xdr:to>
    <xdr:pic>
      <xdr:nvPicPr>
        <xdr:cNvPr id="2" name="Picture 16">
          <a:extLst>
            <a:ext uri="{FF2B5EF4-FFF2-40B4-BE49-F238E27FC236}">
              <a16:creationId xmlns:a16="http://schemas.microsoft.com/office/drawing/2014/main" id="{9CA1D493-BDD3-4462-B0B1-44FFEA52C0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22250"/>
          <a:ext cx="977900" cy="133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4136-0299-524D-859A-86AC9D03E432}">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J46" sqref="J46"/>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9.6640625" bestFit="1" customWidth="1"/>
    <col min="8" max="8" width="9.5" customWidth="1"/>
    <col min="9" max="9" width="12.33203125" bestFit="1" customWidth="1"/>
    <col min="10" max="12" width="9.5"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21"/>
      <c r="I13" s="16" t="s">
        <v>10</v>
      </c>
      <c r="J13" s="22"/>
      <c r="K13" s="23">
        <v>0</v>
      </c>
      <c r="L13" s="16" t="s">
        <v>11</v>
      </c>
      <c r="M13" s="16"/>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121">
        <f>IF($AF$14*D18&lt;=F18,$AF$14*D18,F18)</f>
        <v>0</v>
      </c>
      <c r="I18" s="118" t="s">
        <v>21</v>
      </c>
      <c r="J18" s="122">
        <v>3</v>
      </c>
      <c r="K18" s="118" t="s">
        <v>60</v>
      </c>
      <c r="L18" s="123"/>
      <c r="M18" s="124" t="s">
        <v>61</v>
      </c>
    </row>
    <row r="19" spans="2:13" ht="17" thickBot="1" x14ac:dyDescent="0.4">
      <c r="B19" s="125" t="s">
        <v>125</v>
      </c>
      <c r="C19" s="126" t="s">
        <v>91</v>
      </c>
      <c r="D19" s="127">
        <v>0.2</v>
      </c>
      <c r="E19" s="128" t="s">
        <v>22</v>
      </c>
      <c r="F19" s="129">
        <v>12</v>
      </c>
      <c r="G19" s="130" t="s">
        <v>21</v>
      </c>
      <c r="H19" s="131">
        <f>IF($AF$14*D19&lt;=F19,$AF$14*D19,F19)</f>
        <v>0</v>
      </c>
      <c r="I19" s="132" t="s">
        <v>21</v>
      </c>
      <c r="J19" s="133">
        <v>3</v>
      </c>
      <c r="K19" s="132" t="s">
        <v>60</v>
      </c>
      <c r="L19" s="134"/>
      <c r="M19" s="135" t="s">
        <v>61</v>
      </c>
    </row>
    <row r="20" spans="2:13" ht="17" thickTop="1" x14ac:dyDescent="0.35">
      <c r="B20" s="136" t="s">
        <v>120</v>
      </c>
      <c r="C20" s="116" t="s">
        <v>118</v>
      </c>
      <c r="D20" s="117">
        <v>2.5</v>
      </c>
      <c r="E20" s="118" t="s">
        <v>21</v>
      </c>
      <c r="F20" s="119">
        <v>5</v>
      </c>
      <c r="G20" s="120" t="s">
        <v>21</v>
      </c>
      <c r="H20" s="121">
        <f>IF($AF$14*D20&lt;=F20,$AF$14*D20,F20)</f>
        <v>0</v>
      </c>
      <c r="I20" s="118" t="s">
        <v>21</v>
      </c>
      <c r="J20" s="122"/>
      <c r="K20" s="118" t="s">
        <v>60</v>
      </c>
      <c r="L20" s="123"/>
      <c r="M20" s="124" t="s">
        <v>61</v>
      </c>
    </row>
    <row r="21" spans="2:13" ht="17" thickBot="1" x14ac:dyDescent="0.4">
      <c r="B21" s="125" t="s">
        <v>119</v>
      </c>
      <c r="C21" s="126" t="s">
        <v>157</v>
      </c>
      <c r="D21" s="127">
        <v>0.2</v>
      </c>
      <c r="E21" s="137" t="s">
        <v>43</v>
      </c>
      <c r="F21" s="129">
        <v>20</v>
      </c>
      <c r="G21" s="138" t="s">
        <v>44</v>
      </c>
      <c r="H21" s="131">
        <f>IF($AF$14*D21&lt;=F21,$AF$14*D21,F21)</f>
        <v>0</v>
      </c>
      <c r="I21" s="139" t="s">
        <v>44</v>
      </c>
      <c r="J21" s="133"/>
      <c r="K21" s="132" t="s">
        <v>60</v>
      </c>
      <c r="L21" s="134"/>
      <c r="M21" s="140" t="s">
        <v>105</v>
      </c>
    </row>
    <row r="22" spans="2:13" ht="20" thickTop="1" x14ac:dyDescent="0.5">
      <c r="B22" s="136" t="s">
        <v>141</v>
      </c>
      <c r="C22" s="116" t="s">
        <v>91</v>
      </c>
      <c r="D22" s="141">
        <v>0.05</v>
      </c>
      <c r="E22" s="142" t="s">
        <v>27</v>
      </c>
      <c r="F22" s="143">
        <v>0.1</v>
      </c>
      <c r="G22" s="144" t="s">
        <v>27</v>
      </c>
      <c r="H22" s="121">
        <f t="shared" ref="H22:H23" si="0">IF($AF$14*D22&lt;=F22,$AF$14*D22,F22)</f>
        <v>0</v>
      </c>
      <c r="I22" s="142" t="s">
        <v>27</v>
      </c>
      <c r="J22" s="122">
        <v>500</v>
      </c>
      <c r="K22" s="118" t="s">
        <v>80</v>
      </c>
      <c r="L22" s="123"/>
      <c r="M22" s="145" t="s">
        <v>105</v>
      </c>
    </row>
    <row r="23" spans="2:13" ht="17" thickBot="1" x14ac:dyDescent="0.4">
      <c r="B23" s="125" t="s">
        <v>131</v>
      </c>
      <c r="C23" s="126" t="s">
        <v>91</v>
      </c>
      <c r="D23" s="146">
        <v>0.01</v>
      </c>
      <c r="E23" s="137" t="s">
        <v>27</v>
      </c>
      <c r="F23" s="147">
        <v>0.1</v>
      </c>
      <c r="G23" s="138" t="s">
        <v>27</v>
      </c>
      <c r="H23" s="131">
        <f t="shared" si="0"/>
        <v>0</v>
      </c>
      <c r="I23" s="137" t="s">
        <v>27</v>
      </c>
      <c r="J23" s="133">
        <v>500</v>
      </c>
      <c r="K23" s="132" t="s">
        <v>80</v>
      </c>
      <c r="L23" s="134"/>
      <c r="M23" s="140" t="s">
        <v>105</v>
      </c>
    </row>
    <row r="24" spans="2:13" ht="17" thickTop="1" x14ac:dyDescent="0.35">
      <c r="B24" s="29" t="s">
        <v>23</v>
      </c>
      <c r="C24" s="48" t="s">
        <v>91</v>
      </c>
      <c r="D24" s="65">
        <v>5</v>
      </c>
      <c r="E24" s="55" t="s">
        <v>22</v>
      </c>
      <c r="F24" s="62">
        <v>300</v>
      </c>
      <c r="G24" s="63" t="s">
        <v>21</v>
      </c>
      <c r="H24" s="72">
        <f>IF($AF$14*D24&lt;=F24*$AF$14,$AF$14*D24,F24)</f>
        <v>0</v>
      </c>
      <c r="I24" s="55" t="s">
        <v>21</v>
      </c>
      <c r="J24" s="58">
        <v>6</v>
      </c>
      <c r="K24" s="55" t="s">
        <v>60</v>
      </c>
      <c r="L24" s="64"/>
      <c r="M24" s="30" t="s">
        <v>61</v>
      </c>
    </row>
    <row r="25" spans="2:13" ht="17" thickBot="1" x14ac:dyDescent="0.4">
      <c r="B25" s="125" t="s">
        <v>158</v>
      </c>
      <c r="C25" s="126" t="s">
        <v>91</v>
      </c>
      <c r="D25" s="148">
        <v>150</v>
      </c>
      <c r="E25" s="128" t="s">
        <v>21</v>
      </c>
      <c r="F25" s="129">
        <v>300</v>
      </c>
      <c r="G25" s="130" t="s">
        <v>21</v>
      </c>
      <c r="H25" s="131">
        <f>IF($AF$14*D25&lt;=F25,$AF$14*D25,F25)</f>
        <v>0</v>
      </c>
      <c r="I25" s="132" t="s">
        <v>21</v>
      </c>
      <c r="J25" s="133">
        <v>6</v>
      </c>
      <c r="K25" s="132" t="s">
        <v>60</v>
      </c>
      <c r="L25" s="134"/>
      <c r="M25" s="135" t="s">
        <v>61</v>
      </c>
    </row>
    <row r="26" spans="2:13" ht="18" thickTop="1" x14ac:dyDescent="0.4">
      <c r="B26" s="115" t="s">
        <v>159</v>
      </c>
      <c r="C26" s="116" t="s">
        <v>77</v>
      </c>
      <c r="D26" s="141">
        <v>0.02</v>
      </c>
      <c r="E26" s="118" t="s">
        <v>22</v>
      </c>
      <c r="F26" s="149">
        <v>0.5</v>
      </c>
      <c r="G26" s="120" t="s">
        <v>21</v>
      </c>
      <c r="H26" s="150">
        <f>IF(AD26&gt;=0.5,0.5,AD26)</f>
        <v>0</v>
      </c>
      <c r="I26" s="118" t="s">
        <v>21</v>
      </c>
      <c r="J26" s="151">
        <v>1</v>
      </c>
      <c r="K26" s="118" t="s">
        <v>60</v>
      </c>
      <c r="L26" s="152"/>
      <c r="M26" s="124" t="s">
        <v>61</v>
      </c>
    </row>
    <row r="27" spans="2:13" ht="17.5" x14ac:dyDescent="0.4">
      <c r="B27" s="26" t="s">
        <v>160</v>
      </c>
      <c r="C27" s="51" t="s">
        <v>77</v>
      </c>
      <c r="D27" s="80">
        <v>0.02</v>
      </c>
      <c r="E27" s="68" t="s">
        <v>22</v>
      </c>
      <c r="F27" s="81">
        <v>1</v>
      </c>
      <c r="G27" s="82" t="s">
        <v>21</v>
      </c>
      <c r="H27" s="67">
        <f>IF($AF$14*D27&lt;=F27,$AF$14*D27,F27)</f>
        <v>0</v>
      </c>
      <c r="I27" s="68" t="s">
        <v>21</v>
      </c>
      <c r="J27" s="61">
        <v>1</v>
      </c>
      <c r="K27" s="68" t="s">
        <v>60</v>
      </c>
      <c r="L27" s="83"/>
      <c r="M27" s="45" t="s">
        <v>61</v>
      </c>
    </row>
    <row r="28" spans="2:13" ht="17.5" x14ac:dyDescent="0.4">
      <c r="B28" s="98" t="s">
        <v>161</v>
      </c>
      <c r="C28" s="48" t="s">
        <v>77</v>
      </c>
      <c r="D28" s="69">
        <v>0.02</v>
      </c>
      <c r="E28" s="55" t="s">
        <v>22</v>
      </c>
      <c r="F28" s="62">
        <v>3</v>
      </c>
      <c r="G28" s="63" t="s">
        <v>21</v>
      </c>
      <c r="H28" s="78">
        <f>IF(AD28&gt;=1,1,AD28)</f>
        <v>0</v>
      </c>
      <c r="I28" s="55" t="s">
        <v>21</v>
      </c>
      <c r="J28" s="61">
        <v>1</v>
      </c>
      <c r="K28" s="55" t="s">
        <v>60</v>
      </c>
      <c r="L28" s="79"/>
      <c r="M28" s="30" t="s">
        <v>61</v>
      </c>
    </row>
    <row r="29" spans="2:13" ht="17" thickBot="1" x14ac:dyDescent="0.4">
      <c r="B29" s="153" t="s">
        <v>124</v>
      </c>
      <c r="C29" s="126" t="s">
        <v>78</v>
      </c>
      <c r="D29" s="146">
        <v>0.04</v>
      </c>
      <c r="E29" s="128" t="s">
        <v>22</v>
      </c>
      <c r="F29" s="129">
        <v>2</v>
      </c>
      <c r="G29" s="130" t="s">
        <v>21</v>
      </c>
      <c r="H29" s="154">
        <f>IF($AF$14*D29&lt;=F29,$AF$14*D29,F29)</f>
        <v>0</v>
      </c>
      <c r="I29" s="128" t="s">
        <v>21</v>
      </c>
      <c r="J29" s="155">
        <v>1</v>
      </c>
      <c r="K29" s="128" t="s">
        <v>60</v>
      </c>
      <c r="L29" s="154"/>
      <c r="M29" s="156" t="s">
        <v>61</v>
      </c>
    </row>
    <row r="30" spans="2:13" ht="18" thickTop="1" x14ac:dyDescent="0.4">
      <c r="B30" s="157" t="s">
        <v>156</v>
      </c>
      <c r="C30" s="116" t="s">
        <v>91</v>
      </c>
      <c r="D30" s="158">
        <v>20</v>
      </c>
      <c r="E30" s="118" t="s">
        <v>22</v>
      </c>
      <c r="F30" s="119">
        <v>1000</v>
      </c>
      <c r="G30" s="120" t="s">
        <v>21</v>
      </c>
      <c r="H30" s="150">
        <f>IF($AF$14*D30&lt;=F30,$AF$14*D30,F30)</f>
        <v>0</v>
      </c>
      <c r="I30" s="118" t="s">
        <v>21</v>
      </c>
      <c r="J30" s="151">
        <v>100</v>
      </c>
      <c r="K30" s="118" t="s">
        <v>60</v>
      </c>
      <c r="L30" s="152"/>
      <c r="M30" s="124" t="s">
        <v>61</v>
      </c>
    </row>
    <row r="31" spans="2:13" ht="17" thickBot="1" x14ac:dyDescent="0.4">
      <c r="B31" s="153" t="s">
        <v>144</v>
      </c>
      <c r="C31" s="126"/>
      <c r="D31" s="159"/>
      <c r="E31" s="128"/>
      <c r="F31" s="129"/>
      <c r="G31" s="130"/>
      <c r="H31" s="154"/>
      <c r="I31" s="128"/>
      <c r="J31" s="155"/>
      <c r="K31" s="128"/>
      <c r="L31" s="154"/>
      <c r="M31" s="156" t="s">
        <v>61</v>
      </c>
    </row>
    <row r="32" spans="2:13" ht="18" thickTop="1" x14ac:dyDescent="0.4">
      <c r="B32" s="115" t="s">
        <v>24</v>
      </c>
      <c r="C32" s="116" t="s">
        <v>132</v>
      </c>
      <c r="D32" s="117">
        <v>0.6</v>
      </c>
      <c r="E32" s="118" t="s">
        <v>22</v>
      </c>
      <c r="F32" s="119">
        <v>16</v>
      </c>
      <c r="G32" s="120" t="s">
        <v>21</v>
      </c>
      <c r="H32" s="150">
        <f>IF($AF$14*D32&lt;=F32*$AF$14,$AF$14*D32,F32)</f>
        <v>0</v>
      </c>
      <c r="I32" s="118" t="s">
        <v>21</v>
      </c>
      <c r="J32" s="151">
        <v>10</v>
      </c>
      <c r="K32" s="118" t="s">
        <v>60</v>
      </c>
      <c r="L32" s="152"/>
      <c r="M32" s="124" t="s">
        <v>61</v>
      </c>
    </row>
    <row r="33" spans="2:13" ht="17" thickBot="1" x14ac:dyDescent="0.4">
      <c r="B33" s="153" t="s">
        <v>25</v>
      </c>
      <c r="C33" s="126"/>
      <c r="D33" s="159"/>
      <c r="E33" s="128"/>
      <c r="F33" s="129"/>
      <c r="G33" s="130"/>
      <c r="H33" s="154"/>
      <c r="I33" s="128"/>
      <c r="J33" s="155"/>
      <c r="K33" s="128"/>
      <c r="L33" s="154"/>
      <c r="M33" s="156"/>
    </row>
    <row r="34" spans="2:13" ht="18" thickTop="1" x14ac:dyDescent="0.4">
      <c r="B34" s="157" t="s">
        <v>162</v>
      </c>
      <c r="C34" s="116" t="s">
        <v>76</v>
      </c>
      <c r="D34" s="158">
        <v>1</v>
      </c>
      <c r="E34" s="118" t="s">
        <v>33</v>
      </c>
      <c r="F34" s="119"/>
      <c r="G34" s="120"/>
      <c r="H34" s="150">
        <f t="shared" ref="H34:H37" si="1">IF($AF$14*D34&lt;=F34,$AF$14*D34,F34)</f>
        <v>0</v>
      </c>
      <c r="I34" s="118" t="s">
        <v>34</v>
      </c>
      <c r="J34" s="151">
        <v>4</v>
      </c>
      <c r="K34" s="118" t="s">
        <v>80</v>
      </c>
      <c r="L34" s="152"/>
      <c r="M34" s="124" t="s">
        <v>61</v>
      </c>
    </row>
    <row r="35" spans="2:13" ht="16.5" x14ac:dyDescent="0.35">
      <c r="B35" s="28" t="s">
        <v>163</v>
      </c>
      <c r="C35" s="51" t="s">
        <v>76</v>
      </c>
      <c r="D35" s="97">
        <v>2</v>
      </c>
      <c r="E35" s="74" t="s">
        <v>33</v>
      </c>
      <c r="F35" s="59"/>
      <c r="G35" s="60"/>
      <c r="H35" s="87">
        <f t="shared" si="1"/>
        <v>0</v>
      </c>
      <c r="I35" s="74" t="s">
        <v>34</v>
      </c>
      <c r="J35" s="58">
        <v>4</v>
      </c>
      <c r="K35" s="74" t="s">
        <v>80</v>
      </c>
      <c r="L35" s="57"/>
      <c r="M35" s="84" t="s">
        <v>61</v>
      </c>
    </row>
    <row r="36" spans="2:13" ht="16.5" x14ac:dyDescent="0.35">
      <c r="B36" s="27" t="s">
        <v>155</v>
      </c>
      <c r="C36" s="53" t="s">
        <v>76</v>
      </c>
      <c r="D36" s="65">
        <v>1</v>
      </c>
      <c r="E36" s="55" t="s">
        <v>35</v>
      </c>
      <c r="F36" s="62">
        <v>2</v>
      </c>
      <c r="G36" s="113" t="s">
        <v>35</v>
      </c>
      <c r="H36" s="64">
        <f t="shared" si="1"/>
        <v>0</v>
      </c>
      <c r="I36" s="66" t="s">
        <v>44</v>
      </c>
      <c r="J36" s="58">
        <v>4</v>
      </c>
      <c r="K36" s="55" t="s">
        <v>80</v>
      </c>
      <c r="L36" s="64"/>
      <c r="M36" s="114" t="s">
        <v>105</v>
      </c>
    </row>
    <row r="37" spans="2:13" ht="17" thickBot="1" x14ac:dyDescent="0.4">
      <c r="B37" s="160" t="s">
        <v>164</v>
      </c>
      <c r="C37" s="161" t="s">
        <v>83</v>
      </c>
      <c r="D37" s="162">
        <v>3</v>
      </c>
      <c r="E37" s="163" t="s">
        <v>33</v>
      </c>
      <c r="F37" s="164">
        <v>200</v>
      </c>
      <c r="G37" s="165" t="s">
        <v>34</v>
      </c>
      <c r="H37" s="166">
        <f t="shared" si="1"/>
        <v>0</v>
      </c>
      <c r="I37" s="163" t="s">
        <v>21</v>
      </c>
      <c r="J37" s="155">
        <v>100</v>
      </c>
      <c r="K37" s="163" t="s">
        <v>80</v>
      </c>
      <c r="L37" s="166"/>
      <c r="M37" s="167" t="s">
        <v>61</v>
      </c>
    </row>
    <row r="38" spans="2:13" ht="18" thickTop="1" x14ac:dyDescent="0.4">
      <c r="B38" s="29" t="s">
        <v>165</v>
      </c>
      <c r="C38" s="48" t="s">
        <v>76</v>
      </c>
      <c r="D38" s="65">
        <v>5</v>
      </c>
      <c r="E38" s="55" t="s">
        <v>72</v>
      </c>
      <c r="F38" s="62">
        <v>250</v>
      </c>
      <c r="G38" s="63" t="s">
        <v>61</v>
      </c>
      <c r="H38" s="78">
        <f>IF($AF$14*D38&lt;=F38,$AF$14*D38,$AF$14*D38)</f>
        <v>0</v>
      </c>
      <c r="I38" s="55" t="s">
        <v>61</v>
      </c>
      <c r="J38" s="61"/>
      <c r="K38" s="55"/>
      <c r="L38" s="79"/>
      <c r="M38" s="30" t="s">
        <v>61</v>
      </c>
    </row>
    <row r="39" spans="2:13" ht="16.5" x14ac:dyDescent="0.35">
      <c r="B39" s="28" t="s">
        <v>166</v>
      </c>
      <c r="C39" s="51" t="s">
        <v>76</v>
      </c>
      <c r="D39" s="97">
        <v>2</v>
      </c>
      <c r="E39" s="74" t="s">
        <v>72</v>
      </c>
      <c r="F39" s="59">
        <v>100</v>
      </c>
      <c r="G39" s="60" t="s">
        <v>61</v>
      </c>
      <c r="H39" s="57">
        <f>IF($AF$14*D39&lt;=F39,$AF$14*D39,$AF$14*D39)</f>
        <v>0</v>
      </c>
      <c r="I39" s="74" t="s">
        <v>61</v>
      </c>
      <c r="J39" s="58"/>
      <c r="K39" s="74"/>
      <c r="L39" s="57"/>
      <c r="M39" s="84" t="s">
        <v>61</v>
      </c>
    </row>
    <row r="40" spans="2:13" ht="16.5" x14ac:dyDescent="0.35">
      <c r="B40" s="85" t="s">
        <v>167</v>
      </c>
      <c r="C40" s="48" t="s">
        <v>76</v>
      </c>
      <c r="D40" s="65">
        <v>1</v>
      </c>
      <c r="E40" s="55" t="s">
        <v>72</v>
      </c>
      <c r="F40" s="62">
        <v>50</v>
      </c>
      <c r="G40" s="63" t="s">
        <v>61</v>
      </c>
      <c r="H40" s="64">
        <f>IF($AF$14*D40&lt;=F40,$AF$14*D40,$AF$14*D40)</f>
        <v>0</v>
      </c>
      <c r="I40" s="55" t="s">
        <v>61</v>
      </c>
      <c r="J40" s="58"/>
      <c r="K40" s="55"/>
      <c r="L40" s="64"/>
      <c r="M40" s="30" t="s">
        <v>61</v>
      </c>
    </row>
    <row r="41" spans="2:13" ht="17" thickBot="1" x14ac:dyDescent="0.4">
      <c r="B41" s="153"/>
      <c r="C41" s="126"/>
      <c r="D41" s="148"/>
      <c r="E41" s="128"/>
      <c r="F41" s="129"/>
      <c r="G41" s="130"/>
      <c r="H41" s="154"/>
      <c r="I41" s="128"/>
      <c r="J41" s="155"/>
      <c r="K41" s="128"/>
      <c r="L41" s="154"/>
      <c r="M41" s="156"/>
    </row>
    <row r="42" spans="2:13" ht="18" thickTop="1" x14ac:dyDescent="0.4">
      <c r="B42" s="29" t="s">
        <v>168</v>
      </c>
      <c r="C42" s="48" t="s">
        <v>76</v>
      </c>
      <c r="D42" s="69">
        <v>0.15</v>
      </c>
      <c r="E42" s="55" t="s">
        <v>22</v>
      </c>
      <c r="F42" s="62">
        <v>10</v>
      </c>
      <c r="G42" s="63" t="s">
        <v>21</v>
      </c>
      <c r="H42" s="78">
        <f t="shared" ref="H42:H57" si="2">IF($AF$14*D42&lt;=F42,$AF$14*D42,F42)</f>
        <v>0</v>
      </c>
      <c r="I42" s="55" t="s">
        <v>21</v>
      </c>
      <c r="J42" s="61">
        <v>5</v>
      </c>
      <c r="K42" s="55" t="s">
        <v>60</v>
      </c>
      <c r="L42" s="79"/>
      <c r="M42" s="30" t="s">
        <v>61</v>
      </c>
    </row>
    <row r="43" spans="2:13" ht="16.5" x14ac:dyDescent="0.35">
      <c r="B43" s="28" t="s">
        <v>139</v>
      </c>
      <c r="C43" s="51" t="s">
        <v>79</v>
      </c>
      <c r="D43" s="95">
        <v>0.5</v>
      </c>
      <c r="E43" s="74" t="s">
        <v>22</v>
      </c>
      <c r="F43" s="59">
        <v>20</v>
      </c>
      <c r="G43" s="60" t="s">
        <v>21</v>
      </c>
      <c r="H43" s="57">
        <f t="shared" si="2"/>
        <v>0</v>
      </c>
      <c r="I43" s="74" t="s">
        <v>21</v>
      </c>
      <c r="J43" s="58"/>
      <c r="K43" s="74"/>
      <c r="L43" s="57"/>
      <c r="M43" s="84"/>
    </row>
    <row r="44" spans="2:13" ht="16.5" x14ac:dyDescent="0.35">
      <c r="B44" s="85" t="s">
        <v>153</v>
      </c>
      <c r="C44" s="48" t="s">
        <v>79</v>
      </c>
      <c r="D44" s="110">
        <v>0.3</v>
      </c>
      <c r="E44" s="55" t="s">
        <v>22</v>
      </c>
      <c r="F44" s="62">
        <v>20</v>
      </c>
      <c r="G44" s="63" t="s">
        <v>21</v>
      </c>
      <c r="H44" s="64">
        <f t="shared" si="2"/>
        <v>0</v>
      </c>
      <c r="I44" s="55" t="s">
        <v>21</v>
      </c>
      <c r="J44" s="58"/>
      <c r="K44" s="55"/>
      <c r="L44" s="64"/>
      <c r="M44" s="30"/>
    </row>
    <row r="45" spans="2:13" ht="17" thickBot="1" x14ac:dyDescent="0.4">
      <c r="B45" s="153" t="s">
        <v>154</v>
      </c>
      <c r="C45" s="126" t="s">
        <v>79</v>
      </c>
      <c r="D45" s="127">
        <v>0.2</v>
      </c>
      <c r="E45" s="128" t="s">
        <v>22</v>
      </c>
      <c r="F45" s="129">
        <v>20</v>
      </c>
      <c r="G45" s="130" t="s">
        <v>21</v>
      </c>
      <c r="H45" s="154">
        <f t="shared" si="2"/>
        <v>0</v>
      </c>
      <c r="I45" s="128" t="s">
        <v>21</v>
      </c>
      <c r="J45" s="155"/>
      <c r="K45" s="128"/>
      <c r="L45" s="154"/>
      <c r="M45" s="156"/>
    </row>
    <row r="46" spans="2:13" ht="18" thickTop="1" x14ac:dyDescent="0.4">
      <c r="B46" s="29" t="s">
        <v>169</v>
      </c>
      <c r="C46" s="48" t="s">
        <v>76</v>
      </c>
      <c r="D46" s="65">
        <v>1</v>
      </c>
      <c r="E46" s="55" t="s">
        <v>22</v>
      </c>
      <c r="F46" s="62">
        <v>50</v>
      </c>
      <c r="G46" s="63" t="s">
        <v>21</v>
      </c>
      <c r="H46" s="78">
        <f>IF($AF$14*D46&lt;=F46,$AF$14*D46,F46)</f>
        <v>0</v>
      </c>
      <c r="I46" s="55" t="s">
        <v>21</v>
      </c>
      <c r="J46" s="61">
        <v>50</v>
      </c>
      <c r="K46" s="55" t="s">
        <v>60</v>
      </c>
      <c r="L46" s="79"/>
      <c r="M46" s="30" t="s">
        <v>61</v>
      </c>
    </row>
    <row r="47" spans="2:13" ht="17" thickBot="1" x14ac:dyDescent="0.4">
      <c r="B47" s="153"/>
      <c r="C47" s="126" t="s">
        <v>88</v>
      </c>
      <c r="D47" s="148">
        <v>1</v>
      </c>
      <c r="E47" s="128" t="s">
        <v>22</v>
      </c>
      <c r="F47" s="129">
        <v>50</v>
      </c>
      <c r="G47" s="130" t="s">
        <v>21</v>
      </c>
      <c r="H47" s="154">
        <f>IF($AF$14*D47&lt;=F47,$AF$14*D47,F47)</f>
        <v>0</v>
      </c>
      <c r="I47" s="128" t="s">
        <v>21</v>
      </c>
      <c r="J47" s="155">
        <f>12.5/5</f>
        <v>2.5</v>
      </c>
      <c r="K47" s="128" t="s">
        <v>60</v>
      </c>
      <c r="L47" s="154"/>
      <c r="M47" s="156" t="s">
        <v>61</v>
      </c>
    </row>
    <row r="48" spans="2:13" ht="18" thickTop="1" x14ac:dyDescent="0.4">
      <c r="B48" s="29" t="s">
        <v>26</v>
      </c>
      <c r="C48" s="48" t="s">
        <v>76</v>
      </c>
      <c r="D48" s="65">
        <v>5</v>
      </c>
      <c r="E48" s="66" t="s">
        <v>27</v>
      </c>
      <c r="F48" s="62" t="s">
        <v>28</v>
      </c>
      <c r="G48" s="63"/>
      <c r="H48" s="78">
        <f t="shared" si="2"/>
        <v>0</v>
      </c>
      <c r="I48" s="66" t="s">
        <v>29</v>
      </c>
      <c r="J48" s="61">
        <v>12.5</v>
      </c>
      <c r="K48" s="55" t="s">
        <v>60</v>
      </c>
      <c r="L48" s="79"/>
      <c r="M48" s="114" t="s">
        <v>64</v>
      </c>
    </row>
    <row r="49" spans="2:13" ht="16.5" x14ac:dyDescent="0.35">
      <c r="B49" s="28"/>
      <c r="C49" s="51" t="s">
        <v>76</v>
      </c>
      <c r="D49" s="97">
        <v>10</v>
      </c>
      <c r="E49" s="76" t="s">
        <v>27</v>
      </c>
      <c r="F49" s="59" t="s">
        <v>28</v>
      </c>
      <c r="G49" s="60"/>
      <c r="H49" s="57">
        <f t="shared" si="2"/>
        <v>0</v>
      </c>
      <c r="I49" s="76" t="s">
        <v>29</v>
      </c>
      <c r="J49" s="58">
        <v>12.5</v>
      </c>
      <c r="K49" s="74" t="s">
        <v>60</v>
      </c>
      <c r="L49" s="57"/>
      <c r="M49" s="96" t="s">
        <v>64</v>
      </c>
    </row>
    <row r="50" spans="2:13" ht="16.5" x14ac:dyDescent="0.35">
      <c r="B50" s="85"/>
      <c r="C50" s="48" t="s">
        <v>76</v>
      </c>
      <c r="D50" s="65">
        <v>15</v>
      </c>
      <c r="E50" s="66" t="s">
        <v>27</v>
      </c>
      <c r="F50" s="62" t="s">
        <v>28</v>
      </c>
      <c r="G50" s="63"/>
      <c r="H50" s="64">
        <f t="shared" si="2"/>
        <v>0</v>
      </c>
      <c r="I50" s="66" t="s">
        <v>29</v>
      </c>
      <c r="J50" s="58">
        <v>12.5</v>
      </c>
      <c r="K50" s="55" t="s">
        <v>60</v>
      </c>
      <c r="L50" s="64"/>
      <c r="M50" s="114" t="s">
        <v>64</v>
      </c>
    </row>
    <row r="51" spans="2:13" ht="17" thickBot="1" x14ac:dyDescent="0.4">
      <c r="B51" s="153"/>
      <c r="C51" s="126" t="s">
        <v>76</v>
      </c>
      <c r="D51" s="148">
        <v>20</v>
      </c>
      <c r="E51" s="137" t="s">
        <v>27</v>
      </c>
      <c r="F51" s="129" t="s">
        <v>28</v>
      </c>
      <c r="G51" s="130"/>
      <c r="H51" s="154">
        <f t="shared" si="2"/>
        <v>0</v>
      </c>
      <c r="I51" s="137" t="s">
        <v>29</v>
      </c>
      <c r="J51" s="155">
        <v>12.5</v>
      </c>
      <c r="K51" s="128" t="s">
        <v>60</v>
      </c>
      <c r="L51" s="154"/>
      <c r="M51" s="168" t="s">
        <v>64</v>
      </c>
    </row>
    <row r="52" spans="2:13" ht="18" thickTop="1" x14ac:dyDescent="0.4">
      <c r="B52" s="29" t="s">
        <v>30</v>
      </c>
      <c r="C52" s="48" t="s">
        <v>76</v>
      </c>
      <c r="D52" s="65">
        <v>5</v>
      </c>
      <c r="E52" s="66" t="s">
        <v>27</v>
      </c>
      <c r="F52" s="62" t="s">
        <v>28</v>
      </c>
      <c r="G52" s="63"/>
      <c r="H52" s="78">
        <f t="shared" si="2"/>
        <v>0</v>
      </c>
      <c r="I52" s="66" t="s">
        <v>29</v>
      </c>
      <c r="J52" s="61">
        <v>3.2</v>
      </c>
      <c r="K52" s="55" t="s">
        <v>60</v>
      </c>
      <c r="L52" s="79"/>
      <c r="M52" s="114" t="s">
        <v>64</v>
      </c>
    </row>
    <row r="53" spans="2:13" ht="19.5" x14ac:dyDescent="0.5">
      <c r="B53" s="28" t="s">
        <v>170</v>
      </c>
      <c r="C53" s="51" t="s">
        <v>76</v>
      </c>
      <c r="D53" s="97">
        <v>10</v>
      </c>
      <c r="E53" s="76" t="s">
        <v>27</v>
      </c>
      <c r="F53" s="59" t="s">
        <v>28</v>
      </c>
      <c r="G53" s="60"/>
      <c r="H53" s="57">
        <f t="shared" si="2"/>
        <v>0</v>
      </c>
      <c r="I53" s="76" t="s">
        <v>29</v>
      </c>
      <c r="J53" s="58">
        <v>3.2</v>
      </c>
      <c r="K53" s="74" t="s">
        <v>60</v>
      </c>
      <c r="L53" s="57"/>
      <c r="M53" s="96" t="s">
        <v>64</v>
      </c>
    </row>
    <row r="54" spans="2:13" ht="16.5" x14ac:dyDescent="0.35">
      <c r="B54" s="85"/>
      <c r="C54" s="48" t="s">
        <v>76</v>
      </c>
      <c r="D54" s="65">
        <v>15</v>
      </c>
      <c r="E54" s="66" t="s">
        <v>27</v>
      </c>
      <c r="F54" s="62" t="s">
        <v>28</v>
      </c>
      <c r="G54" s="63"/>
      <c r="H54" s="64">
        <f t="shared" si="2"/>
        <v>0</v>
      </c>
      <c r="I54" s="66" t="s">
        <v>29</v>
      </c>
      <c r="J54" s="58">
        <v>3.2</v>
      </c>
      <c r="K54" s="55" t="s">
        <v>60</v>
      </c>
      <c r="L54" s="64"/>
      <c r="M54" s="114" t="s">
        <v>64</v>
      </c>
    </row>
    <row r="55" spans="2:13" ht="17" thickBot="1" x14ac:dyDescent="0.4">
      <c r="B55" s="153"/>
      <c r="C55" s="126" t="s">
        <v>76</v>
      </c>
      <c r="D55" s="148">
        <v>20</v>
      </c>
      <c r="E55" s="137" t="s">
        <v>27</v>
      </c>
      <c r="F55" s="129" t="s">
        <v>28</v>
      </c>
      <c r="G55" s="130"/>
      <c r="H55" s="154">
        <f t="shared" si="2"/>
        <v>0</v>
      </c>
      <c r="I55" s="137" t="s">
        <v>29</v>
      </c>
      <c r="J55" s="155">
        <v>3.2</v>
      </c>
      <c r="K55" s="128" t="s">
        <v>60</v>
      </c>
      <c r="L55" s="154"/>
      <c r="M55" s="168" t="s">
        <v>64</v>
      </c>
    </row>
    <row r="56" spans="2:13" ht="18" thickTop="1" x14ac:dyDescent="0.4">
      <c r="B56" s="115" t="s">
        <v>172</v>
      </c>
      <c r="C56" s="116" t="s">
        <v>91</v>
      </c>
      <c r="D56" s="141">
        <v>0.03</v>
      </c>
      <c r="E56" s="118" t="s">
        <v>22</v>
      </c>
      <c r="F56" s="119">
        <v>1</v>
      </c>
      <c r="G56" s="120" t="s">
        <v>21</v>
      </c>
      <c r="H56" s="150">
        <f t="shared" si="2"/>
        <v>0</v>
      </c>
      <c r="I56" s="118" t="s">
        <v>21</v>
      </c>
      <c r="J56" s="151">
        <v>0.1</v>
      </c>
      <c r="K56" s="118" t="s">
        <v>60</v>
      </c>
      <c r="L56" s="152"/>
      <c r="M56" s="124" t="s">
        <v>61</v>
      </c>
    </row>
    <row r="57" spans="2:13" ht="16.5" x14ac:dyDescent="0.35">
      <c r="B57" s="28" t="s">
        <v>171</v>
      </c>
      <c r="C57" s="51" t="s">
        <v>91</v>
      </c>
      <c r="D57" s="93">
        <v>0.01</v>
      </c>
      <c r="E57" s="74" t="s">
        <v>22</v>
      </c>
      <c r="F57" s="59">
        <v>1</v>
      </c>
      <c r="G57" s="60" t="s">
        <v>21</v>
      </c>
      <c r="H57" s="57">
        <f t="shared" si="2"/>
        <v>0</v>
      </c>
      <c r="I57" s="74" t="s">
        <v>21</v>
      </c>
      <c r="J57" s="58">
        <v>0.1</v>
      </c>
      <c r="K57" s="74" t="s">
        <v>60</v>
      </c>
      <c r="L57" s="57"/>
      <c r="M57" s="84" t="s">
        <v>61</v>
      </c>
    </row>
    <row r="58" spans="2:13" ht="16.5" x14ac:dyDescent="0.35">
      <c r="B58" s="85" t="s">
        <v>174</v>
      </c>
      <c r="C58" s="48" t="s">
        <v>78</v>
      </c>
      <c r="D58" s="69">
        <v>0.05</v>
      </c>
      <c r="E58" s="55" t="s">
        <v>32</v>
      </c>
      <c r="F58" s="77">
        <v>2.5</v>
      </c>
      <c r="G58" s="63" t="s">
        <v>21</v>
      </c>
      <c r="H58" s="64">
        <f>IF($AF$14&lt;=4,$AF$14*D58,0)</f>
        <v>0</v>
      </c>
      <c r="I58" s="55" t="s">
        <v>21</v>
      </c>
      <c r="J58" s="58">
        <v>0.1</v>
      </c>
      <c r="K58" s="55" t="s">
        <v>60</v>
      </c>
      <c r="L58" s="64"/>
      <c r="M58" s="30" t="s">
        <v>61</v>
      </c>
    </row>
    <row r="59" spans="2:13" ht="16.5" x14ac:dyDescent="0.35">
      <c r="B59" s="28" t="s">
        <v>173</v>
      </c>
      <c r="C59" s="51" t="s">
        <v>78</v>
      </c>
      <c r="D59" s="95">
        <v>0.1</v>
      </c>
      <c r="E59" s="74" t="s">
        <v>22</v>
      </c>
      <c r="F59" s="94">
        <v>2.5</v>
      </c>
      <c r="G59" s="60" t="s">
        <v>21</v>
      </c>
      <c r="H59" s="57">
        <f>IF($AF$14*D59&lt;=F59,$AF$14*D59,F59)</f>
        <v>0</v>
      </c>
      <c r="I59" s="74" t="s">
        <v>21</v>
      </c>
      <c r="J59" s="58">
        <v>1</v>
      </c>
      <c r="K59" s="74" t="s">
        <v>60</v>
      </c>
      <c r="L59" s="57"/>
      <c r="M59" s="84" t="s">
        <v>61</v>
      </c>
    </row>
    <row r="60" spans="2:13" ht="16.5" x14ac:dyDescent="0.35">
      <c r="B60" s="85" t="s">
        <v>65</v>
      </c>
      <c r="C60" s="48" t="s">
        <v>91</v>
      </c>
      <c r="D60" s="110">
        <v>0.1</v>
      </c>
      <c r="E60" s="66" t="s">
        <v>27</v>
      </c>
      <c r="F60" s="62">
        <v>1</v>
      </c>
      <c r="G60" s="113" t="s">
        <v>27</v>
      </c>
      <c r="H60" s="64">
        <f>IF($AF$14*D60&lt;=F60,$AF$14*D60,F60)</f>
        <v>0</v>
      </c>
      <c r="I60" s="66" t="s">
        <v>29</v>
      </c>
      <c r="J60" s="58">
        <v>0.1</v>
      </c>
      <c r="K60" s="55" t="s">
        <v>60</v>
      </c>
      <c r="L60" s="64"/>
      <c r="M60" s="114" t="s">
        <v>64</v>
      </c>
    </row>
    <row r="61" spans="2:13" ht="17" thickBot="1" x14ac:dyDescent="0.4">
      <c r="B61" s="153" t="s">
        <v>97</v>
      </c>
      <c r="C61" s="126" t="s">
        <v>84</v>
      </c>
      <c r="D61" s="146">
        <v>0.01</v>
      </c>
      <c r="E61" s="128" t="s">
        <v>22</v>
      </c>
      <c r="F61" s="169">
        <v>0.3</v>
      </c>
      <c r="G61" s="130" t="s">
        <v>21</v>
      </c>
      <c r="H61" s="154">
        <f>IF($AF$14*D61&lt;=F61,$AF$14*D61,F61)</f>
        <v>0</v>
      </c>
      <c r="I61" s="128" t="s">
        <v>21</v>
      </c>
      <c r="J61" s="155">
        <v>1</v>
      </c>
      <c r="K61" s="128" t="s">
        <v>60</v>
      </c>
      <c r="L61" s="154"/>
      <c r="M61" s="156" t="s">
        <v>61</v>
      </c>
    </row>
    <row r="62" spans="2:13" ht="17" thickTop="1" x14ac:dyDescent="0.35">
      <c r="B62" s="136" t="s">
        <v>137</v>
      </c>
      <c r="C62" s="170" t="s">
        <v>118</v>
      </c>
      <c r="D62" s="141">
        <v>0.05</v>
      </c>
      <c r="E62" s="118" t="s">
        <v>72</v>
      </c>
      <c r="F62" s="149">
        <v>0.5</v>
      </c>
      <c r="G62" s="120" t="s">
        <v>61</v>
      </c>
      <c r="H62" s="64">
        <f>IF($AF$14&lt;=4,$AF$14*D62,0)</f>
        <v>0</v>
      </c>
      <c r="I62" s="118" t="s">
        <v>61</v>
      </c>
      <c r="J62" s="122"/>
      <c r="K62" s="118"/>
      <c r="L62" s="123"/>
      <c r="M62" s="124" t="s">
        <v>61</v>
      </c>
    </row>
    <row r="63" spans="2:13" ht="19.5" customHeight="1" thickBot="1" x14ac:dyDescent="0.4">
      <c r="B63" s="171"/>
      <c r="C63" s="172"/>
      <c r="D63" s="173"/>
      <c r="E63" s="174"/>
      <c r="F63" s="175"/>
      <c r="G63" s="174"/>
      <c r="H63" s="174"/>
      <c r="I63" s="174"/>
      <c r="J63" s="174"/>
      <c r="K63" s="174"/>
      <c r="L63" s="174"/>
      <c r="M63" s="176"/>
    </row>
    <row r="64" spans="2:13" ht="17" thickTop="1" x14ac:dyDescent="0.35">
      <c r="B64" s="136" t="s">
        <v>133</v>
      </c>
      <c r="C64" s="170" t="s">
        <v>76</v>
      </c>
      <c r="D64" s="158">
        <v>100</v>
      </c>
      <c r="E64" s="118" t="s">
        <v>33</v>
      </c>
      <c r="F64" s="119">
        <f>500*H13</f>
        <v>0</v>
      </c>
      <c r="G64" s="120" t="s">
        <v>34</v>
      </c>
      <c r="H64" s="123">
        <f>IF($AF$14*D64&lt;=F64,$AF$14*D64,F64)</f>
        <v>0</v>
      </c>
      <c r="I64" s="118" t="s">
        <v>34</v>
      </c>
      <c r="J64" s="122">
        <v>10</v>
      </c>
      <c r="K64" s="118" t="s">
        <v>60</v>
      </c>
      <c r="L64" s="123"/>
      <c r="M64" s="124" t="s">
        <v>61</v>
      </c>
    </row>
    <row r="65" spans="2:13" ht="17" thickBot="1" x14ac:dyDescent="0.4">
      <c r="B65" s="153" t="s">
        <v>175</v>
      </c>
      <c r="C65" s="126" t="s">
        <v>76</v>
      </c>
      <c r="D65" s="148">
        <v>100</v>
      </c>
      <c r="E65" s="137" t="s">
        <v>27</v>
      </c>
      <c r="F65" s="129">
        <v>1000</v>
      </c>
      <c r="G65" s="138" t="s">
        <v>27</v>
      </c>
      <c r="H65" s="154">
        <f>IF($AF$14*D65&lt;=F65,$AF$14*D65,F65)</f>
        <v>0</v>
      </c>
      <c r="I65" s="137" t="s">
        <v>27</v>
      </c>
      <c r="J65" s="155">
        <v>10</v>
      </c>
      <c r="K65" s="128" t="s">
        <v>60</v>
      </c>
      <c r="L65" s="154"/>
      <c r="M65" s="168" t="s">
        <v>176</v>
      </c>
    </row>
    <row r="66" spans="2:13" ht="17" thickTop="1" x14ac:dyDescent="0.35">
      <c r="B66" s="75" t="s">
        <v>74</v>
      </c>
      <c r="C66" s="53" t="s">
        <v>76</v>
      </c>
      <c r="D66" s="110">
        <v>0.1</v>
      </c>
      <c r="E66" s="55" t="s">
        <v>22</v>
      </c>
      <c r="F66" s="62">
        <v>20</v>
      </c>
      <c r="G66" s="63" t="s">
        <v>21</v>
      </c>
      <c r="H66" s="64">
        <f>IF($AF$14*D66&lt;=F66*$AF$14,$AF$14*D66,F66)</f>
        <v>0</v>
      </c>
      <c r="I66" s="55" t="s">
        <v>21</v>
      </c>
      <c r="J66" s="58">
        <v>2</v>
      </c>
      <c r="K66" s="55" t="s">
        <v>60</v>
      </c>
      <c r="L66" s="64"/>
      <c r="M66" s="30" t="s">
        <v>61</v>
      </c>
    </row>
    <row r="67" spans="2:13" ht="17" thickBot="1" x14ac:dyDescent="0.4">
      <c r="B67" s="153" t="s">
        <v>89</v>
      </c>
      <c r="C67" s="126" t="s">
        <v>76</v>
      </c>
      <c r="D67" s="127">
        <v>0.3</v>
      </c>
      <c r="E67" s="128" t="s">
        <v>22</v>
      </c>
      <c r="F67" s="129">
        <v>20</v>
      </c>
      <c r="G67" s="130" t="s">
        <v>21</v>
      </c>
      <c r="H67" s="154">
        <f>IF($AF$14*D67&lt;=F67*$AF$14,$AF$14*D67,F67)</f>
        <v>0</v>
      </c>
      <c r="I67" s="128" t="s">
        <v>21</v>
      </c>
      <c r="J67" s="155">
        <v>2</v>
      </c>
      <c r="K67" s="128" t="s">
        <v>60</v>
      </c>
      <c r="L67" s="154"/>
      <c r="M67" s="156" t="s">
        <v>61</v>
      </c>
    </row>
    <row r="68" spans="2:13" ht="17" thickTop="1" x14ac:dyDescent="0.35">
      <c r="B68" s="136" t="s">
        <v>81</v>
      </c>
      <c r="C68" s="170" t="s">
        <v>77</v>
      </c>
      <c r="D68" s="158">
        <v>1</v>
      </c>
      <c r="E68" s="118" t="s">
        <v>33</v>
      </c>
      <c r="F68" s="119">
        <v>50</v>
      </c>
      <c r="G68" s="120" t="s">
        <v>34</v>
      </c>
      <c r="H68" s="123">
        <f>IF($AF$14*D68&lt;=F68*$AF$14,$AF$14*D68,F68)</f>
        <v>0</v>
      </c>
      <c r="I68" s="118" t="s">
        <v>34</v>
      </c>
      <c r="J68" s="122">
        <v>50</v>
      </c>
      <c r="K68" s="118" t="s">
        <v>80</v>
      </c>
      <c r="L68" s="123"/>
      <c r="M68" s="124" t="s">
        <v>61</v>
      </c>
    </row>
    <row r="69" spans="2:13" ht="17" thickBot="1" x14ac:dyDescent="0.4">
      <c r="B69" s="153" t="s">
        <v>82</v>
      </c>
      <c r="C69" s="126" t="s">
        <v>83</v>
      </c>
      <c r="D69" s="148">
        <v>2</v>
      </c>
      <c r="E69" s="128" t="s">
        <v>33</v>
      </c>
      <c r="F69" s="129">
        <v>100</v>
      </c>
      <c r="G69" s="130" t="s">
        <v>34</v>
      </c>
      <c r="H69" s="154">
        <f>IF($AF$14*D69&lt;=F69*$AF$14,$AF$14*D69,F69)</f>
        <v>0</v>
      </c>
      <c r="I69" s="128" t="s">
        <v>34</v>
      </c>
      <c r="J69" s="155">
        <v>50</v>
      </c>
      <c r="K69" s="128" t="s">
        <v>80</v>
      </c>
      <c r="L69" s="154"/>
      <c r="M69" s="156" t="s">
        <v>61</v>
      </c>
    </row>
    <row r="70" spans="2:13" ht="17" thickTop="1" x14ac:dyDescent="0.35">
      <c r="B70" s="136" t="s">
        <v>36</v>
      </c>
      <c r="C70" s="170" t="s">
        <v>76</v>
      </c>
      <c r="D70" s="141">
        <v>0.01</v>
      </c>
      <c r="E70" s="118" t="s">
        <v>22</v>
      </c>
      <c r="F70" s="149">
        <v>0.2</v>
      </c>
      <c r="G70" s="120" t="s">
        <v>21</v>
      </c>
      <c r="H70" s="123">
        <f>IF($AF$14*D70&lt;=F70,$AF$14*D70,F70)</f>
        <v>0</v>
      </c>
      <c r="I70" s="118" t="s">
        <v>21</v>
      </c>
      <c r="J70" s="122">
        <v>0.1</v>
      </c>
      <c r="K70" s="118" t="s">
        <v>60</v>
      </c>
      <c r="L70" s="123"/>
      <c r="M70" s="124" t="s">
        <v>61</v>
      </c>
    </row>
    <row r="71" spans="2:13" ht="17" thickBot="1" x14ac:dyDescent="0.4">
      <c r="B71" s="153" t="s">
        <v>177</v>
      </c>
      <c r="C71" s="126" t="s">
        <v>76</v>
      </c>
      <c r="D71" s="146">
        <v>0.02</v>
      </c>
      <c r="E71" s="128" t="s">
        <v>22</v>
      </c>
      <c r="F71" s="129">
        <v>1</v>
      </c>
      <c r="G71" s="130" t="s">
        <v>115</v>
      </c>
      <c r="H71" s="154">
        <f>IF($AF$14*D71&lt;=F71,$AF$14*D71,F71)</f>
        <v>0</v>
      </c>
      <c r="I71" s="128" t="s">
        <v>21</v>
      </c>
      <c r="J71" s="155">
        <v>0.1</v>
      </c>
      <c r="K71" s="128" t="s">
        <v>60</v>
      </c>
      <c r="L71" s="154"/>
      <c r="M71" s="156" t="s">
        <v>61</v>
      </c>
    </row>
    <row r="72" spans="2:13" ht="17" thickTop="1" x14ac:dyDescent="0.35">
      <c r="B72" s="136" t="s">
        <v>37</v>
      </c>
      <c r="C72" s="170" t="s">
        <v>76</v>
      </c>
      <c r="D72" s="158">
        <v>15</v>
      </c>
      <c r="E72" s="118" t="s">
        <v>38</v>
      </c>
      <c r="F72" s="119">
        <v>1500</v>
      </c>
      <c r="G72" s="120" t="s">
        <v>178</v>
      </c>
      <c r="H72" s="123">
        <f>IF($AF$14*D72&lt;=F72*$AF$14,$AF$14*D72,F72)</f>
        <v>0</v>
      </c>
      <c r="I72" s="118" t="s">
        <v>21</v>
      </c>
      <c r="J72" s="122">
        <v>25</v>
      </c>
      <c r="K72" s="118" t="s">
        <v>60</v>
      </c>
      <c r="L72" s="123"/>
      <c r="M72" s="124" t="s">
        <v>61</v>
      </c>
    </row>
    <row r="73" spans="2:13" ht="17" thickBot="1" x14ac:dyDescent="0.4">
      <c r="B73" s="153" t="s">
        <v>179</v>
      </c>
      <c r="C73" s="126" t="s">
        <v>76</v>
      </c>
      <c r="D73" s="148">
        <v>20</v>
      </c>
      <c r="E73" s="128" t="s">
        <v>38</v>
      </c>
      <c r="F73" s="129">
        <v>1500</v>
      </c>
      <c r="G73" s="130" t="s">
        <v>178</v>
      </c>
      <c r="H73" s="154">
        <f>IF($AF$14*D73&lt;=F73*$AF$14,$AF$14*D73,F73)</f>
        <v>0</v>
      </c>
      <c r="I73" s="128" t="s">
        <v>21</v>
      </c>
      <c r="J73" s="155">
        <v>25</v>
      </c>
      <c r="K73" s="128" t="s">
        <v>60</v>
      </c>
      <c r="L73" s="154"/>
      <c r="M73" s="156" t="s">
        <v>61</v>
      </c>
    </row>
    <row r="74" spans="2:13" ht="17" thickTop="1" x14ac:dyDescent="0.35">
      <c r="B74" s="157" t="s">
        <v>180</v>
      </c>
      <c r="C74" s="116" t="s">
        <v>76</v>
      </c>
      <c r="D74" s="141">
        <v>0.02</v>
      </c>
      <c r="E74" s="118" t="s">
        <v>22</v>
      </c>
      <c r="F74" s="119">
        <v>1</v>
      </c>
      <c r="G74" s="120" t="s">
        <v>21</v>
      </c>
      <c r="H74" s="123">
        <f>IF($AF$14*D74&lt;=F74*$AF$14,$AF$14*D74,F74)</f>
        <v>0</v>
      </c>
      <c r="I74" s="118" t="s">
        <v>21</v>
      </c>
      <c r="J74" s="122">
        <v>1</v>
      </c>
      <c r="K74" s="118" t="s">
        <v>60</v>
      </c>
      <c r="L74" s="123"/>
      <c r="M74" s="124" t="s">
        <v>61</v>
      </c>
    </row>
    <row r="75" spans="2:13" ht="18" thickBot="1" x14ac:dyDescent="0.45">
      <c r="B75" s="153" t="s">
        <v>121</v>
      </c>
      <c r="C75" s="126" t="s">
        <v>76</v>
      </c>
      <c r="D75" s="148">
        <v>5</v>
      </c>
      <c r="E75" s="137" t="s">
        <v>29</v>
      </c>
      <c r="F75" s="129">
        <v>15</v>
      </c>
      <c r="G75" s="177" t="s">
        <v>29</v>
      </c>
      <c r="H75" s="154">
        <f>IF($AF$14*D75&lt;=F75*$AF$14,$AF$14*D75,F75)</f>
        <v>0</v>
      </c>
      <c r="I75" s="137" t="s">
        <v>29</v>
      </c>
      <c r="J75" s="155">
        <v>1</v>
      </c>
      <c r="K75" s="128" t="s">
        <v>60</v>
      </c>
      <c r="L75" s="154"/>
      <c r="M75" s="168" t="s">
        <v>64</v>
      </c>
    </row>
    <row r="76" spans="2:13" ht="17" thickTop="1" x14ac:dyDescent="0.35">
      <c r="B76" s="136" t="s">
        <v>152</v>
      </c>
      <c r="C76" s="170" t="s">
        <v>76</v>
      </c>
      <c r="D76" s="158">
        <v>2</v>
      </c>
      <c r="E76" s="118" t="s">
        <v>22</v>
      </c>
      <c r="F76" s="119">
        <v>100</v>
      </c>
      <c r="G76" s="120" t="s">
        <v>21</v>
      </c>
      <c r="H76" s="123">
        <f t="shared" ref="H76:H87" si="3">IF($AF$14*D76&lt;=F76*$AF$14,$AF$14*D76,F76)</f>
        <v>0</v>
      </c>
      <c r="I76" s="118" t="s">
        <v>21</v>
      </c>
      <c r="J76" s="122"/>
      <c r="K76" s="118" t="s">
        <v>60</v>
      </c>
      <c r="L76" s="123"/>
      <c r="M76" s="124" t="s">
        <v>61</v>
      </c>
    </row>
    <row r="77" spans="2:13" ht="17" thickBot="1" x14ac:dyDescent="0.4">
      <c r="B77" s="153"/>
      <c r="C77" s="126"/>
      <c r="D77" s="148"/>
      <c r="E77" s="128"/>
      <c r="F77" s="129"/>
      <c r="G77" s="130"/>
      <c r="H77" s="154"/>
      <c r="I77" s="128"/>
      <c r="J77" s="155"/>
      <c r="K77" s="128"/>
      <c r="L77" s="154"/>
      <c r="M77" s="156"/>
    </row>
    <row r="78" spans="2:13" ht="17" thickTop="1" x14ac:dyDescent="0.35">
      <c r="B78" s="115" t="s">
        <v>151</v>
      </c>
      <c r="C78" s="116" t="s">
        <v>118</v>
      </c>
      <c r="D78" s="141">
        <v>0.25</v>
      </c>
      <c r="E78" s="118" t="s">
        <v>21</v>
      </c>
      <c r="F78" s="149">
        <v>0.5</v>
      </c>
      <c r="G78" s="120" t="s">
        <v>21</v>
      </c>
      <c r="H78" s="123">
        <v>0.25</v>
      </c>
      <c r="I78" s="118" t="s">
        <v>21</v>
      </c>
      <c r="J78" s="122">
        <v>0.25</v>
      </c>
      <c r="K78" s="118" t="s">
        <v>60</v>
      </c>
      <c r="L78" s="123"/>
      <c r="M78" s="124" t="s">
        <v>61</v>
      </c>
    </row>
    <row r="79" spans="2:13" ht="17" thickBot="1" x14ac:dyDescent="0.4">
      <c r="B79" s="178" t="s">
        <v>134</v>
      </c>
      <c r="C79" s="179" t="s">
        <v>118</v>
      </c>
      <c r="D79" s="127">
        <v>0.5</v>
      </c>
      <c r="E79" s="128" t="s">
        <v>21</v>
      </c>
      <c r="F79" s="169">
        <v>0.5</v>
      </c>
      <c r="G79" s="130" t="s">
        <v>21</v>
      </c>
      <c r="H79" s="154">
        <v>0.5</v>
      </c>
      <c r="I79" s="128" t="s">
        <v>21</v>
      </c>
      <c r="J79" s="155">
        <v>0.25</v>
      </c>
      <c r="K79" s="128" t="s">
        <v>60</v>
      </c>
      <c r="L79" s="154"/>
      <c r="M79" s="156" t="s">
        <v>61</v>
      </c>
    </row>
    <row r="80" spans="2:13" ht="17" thickTop="1" x14ac:dyDescent="0.35">
      <c r="B80" s="115" t="s">
        <v>181</v>
      </c>
      <c r="C80" s="116" t="s">
        <v>76</v>
      </c>
      <c r="D80" s="158">
        <v>1</v>
      </c>
      <c r="E80" s="118" t="s">
        <v>22</v>
      </c>
      <c r="F80" s="119">
        <v>100</v>
      </c>
      <c r="G80" s="120" t="s">
        <v>21</v>
      </c>
      <c r="H80" s="123">
        <f t="shared" si="3"/>
        <v>0</v>
      </c>
      <c r="I80" s="118" t="s">
        <v>21</v>
      </c>
      <c r="J80" s="122">
        <v>50</v>
      </c>
      <c r="K80" s="118" t="s">
        <v>60</v>
      </c>
      <c r="L80" s="123"/>
      <c r="M80" s="124" t="s">
        <v>61</v>
      </c>
    </row>
    <row r="81" spans="2:13" ht="16.5" x14ac:dyDescent="0.35">
      <c r="B81" s="28"/>
      <c r="C81" s="51" t="s">
        <v>76</v>
      </c>
      <c r="D81" s="97">
        <v>2</v>
      </c>
      <c r="E81" s="74" t="s">
        <v>22</v>
      </c>
      <c r="F81" s="59">
        <v>100</v>
      </c>
      <c r="G81" s="60" t="s">
        <v>21</v>
      </c>
      <c r="H81" s="57">
        <f t="shared" si="3"/>
        <v>0</v>
      </c>
      <c r="I81" s="74" t="s">
        <v>21</v>
      </c>
      <c r="J81" s="58">
        <v>50</v>
      </c>
      <c r="K81" s="74" t="s">
        <v>60</v>
      </c>
      <c r="L81" s="57"/>
      <c r="M81" s="84" t="s">
        <v>61</v>
      </c>
    </row>
    <row r="82" spans="2:13" ht="16.5" x14ac:dyDescent="0.35">
      <c r="B82" s="27" t="s">
        <v>182</v>
      </c>
      <c r="C82" s="53" t="s">
        <v>84</v>
      </c>
      <c r="D82" s="65">
        <v>4</v>
      </c>
      <c r="E82" s="55" t="s">
        <v>22</v>
      </c>
      <c r="F82" s="62">
        <v>250</v>
      </c>
      <c r="G82" s="63" t="s">
        <v>21</v>
      </c>
      <c r="H82" s="64">
        <f t="shared" si="3"/>
        <v>0</v>
      </c>
      <c r="I82" s="55" t="s">
        <v>21</v>
      </c>
      <c r="J82" s="58">
        <v>50</v>
      </c>
      <c r="K82" s="55" t="s">
        <v>60</v>
      </c>
      <c r="L82" s="64"/>
      <c r="M82" s="30" t="s">
        <v>61</v>
      </c>
    </row>
    <row r="83" spans="2:13" ht="17" thickBot="1" x14ac:dyDescent="0.4">
      <c r="B83" s="153"/>
      <c r="C83" s="126" t="s">
        <v>84</v>
      </c>
      <c r="D83" s="148">
        <v>5</v>
      </c>
      <c r="E83" s="128" t="s">
        <v>22</v>
      </c>
      <c r="F83" s="129">
        <v>250</v>
      </c>
      <c r="G83" s="130" t="s">
        <v>21</v>
      </c>
      <c r="H83" s="154">
        <f t="shared" ref="H83" si="4">IF($AF$14*D83&lt;=F83*$AF$14,$AF$14*D83,F83)</f>
        <v>0</v>
      </c>
      <c r="I83" s="128" t="s">
        <v>21</v>
      </c>
      <c r="J83" s="155">
        <v>50</v>
      </c>
      <c r="K83" s="128" t="s">
        <v>60</v>
      </c>
      <c r="L83" s="154"/>
      <c r="M83" s="156" t="s">
        <v>61</v>
      </c>
    </row>
    <row r="84" spans="2:13" ht="17" thickTop="1" x14ac:dyDescent="0.35">
      <c r="B84" s="136" t="s">
        <v>140</v>
      </c>
      <c r="C84" s="170" t="s">
        <v>76</v>
      </c>
      <c r="D84" s="158">
        <v>60</v>
      </c>
      <c r="E84" s="118" t="s">
        <v>22</v>
      </c>
      <c r="F84" s="119">
        <v>4500</v>
      </c>
      <c r="G84" s="120" t="s">
        <v>21</v>
      </c>
      <c r="H84" s="123">
        <f t="shared" si="3"/>
        <v>0</v>
      </c>
      <c r="I84" s="118" t="s">
        <v>21</v>
      </c>
      <c r="J84" s="122">
        <v>100</v>
      </c>
      <c r="K84" s="118" t="s">
        <v>60</v>
      </c>
      <c r="L84" s="123"/>
      <c r="M84" s="124" t="s">
        <v>61</v>
      </c>
    </row>
    <row r="85" spans="2:13" ht="17" thickBot="1" x14ac:dyDescent="0.4">
      <c r="B85" s="153"/>
      <c r="C85" s="126"/>
      <c r="D85" s="148"/>
      <c r="E85" s="128"/>
      <c r="F85" s="129"/>
      <c r="G85" s="130"/>
      <c r="H85" s="154"/>
      <c r="I85" s="128"/>
      <c r="J85" s="155"/>
      <c r="K85" s="128"/>
      <c r="L85" s="154"/>
      <c r="M85" s="156"/>
    </row>
    <row r="86" spans="2:13" ht="17" thickTop="1" x14ac:dyDescent="0.35">
      <c r="B86" s="136" t="s">
        <v>148</v>
      </c>
      <c r="C86" s="170" t="s">
        <v>76</v>
      </c>
      <c r="D86" s="158">
        <v>1</v>
      </c>
      <c r="E86" s="118" t="s">
        <v>31</v>
      </c>
      <c r="F86" s="119">
        <f>3*H13</f>
        <v>0</v>
      </c>
      <c r="G86" s="120" t="s">
        <v>21</v>
      </c>
      <c r="H86" s="123">
        <f t="shared" si="3"/>
        <v>0</v>
      </c>
      <c r="I86" s="118" t="s">
        <v>21</v>
      </c>
      <c r="J86" s="122">
        <v>20</v>
      </c>
      <c r="K86" s="118" t="s">
        <v>60</v>
      </c>
      <c r="L86" s="123"/>
      <c r="M86" s="124" t="s">
        <v>61</v>
      </c>
    </row>
    <row r="87" spans="2:13" ht="16.5" x14ac:dyDescent="0.35">
      <c r="B87" s="28" t="s">
        <v>149</v>
      </c>
      <c r="C87" s="51" t="s">
        <v>78</v>
      </c>
      <c r="D87" s="97">
        <v>2</v>
      </c>
      <c r="E87" s="74" t="s">
        <v>22</v>
      </c>
      <c r="F87" s="59">
        <f>3*H13</f>
        <v>0</v>
      </c>
      <c r="G87" s="60" t="s">
        <v>21</v>
      </c>
      <c r="H87" s="57">
        <f t="shared" si="3"/>
        <v>0</v>
      </c>
      <c r="I87" s="74" t="s">
        <v>21</v>
      </c>
      <c r="J87" s="58">
        <v>20</v>
      </c>
      <c r="K87" s="74" t="s">
        <v>60</v>
      </c>
      <c r="L87" s="57"/>
      <c r="M87" s="84" t="s">
        <v>61</v>
      </c>
    </row>
    <row r="88" spans="2:13" ht="16.5" x14ac:dyDescent="0.35">
      <c r="B88" s="98" t="s">
        <v>150</v>
      </c>
      <c r="C88" s="53" t="s">
        <v>76</v>
      </c>
      <c r="D88" s="65">
        <v>20</v>
      </c>
      <c r="E88" s="66" t="s">
        <v>27</v>
      </c>
      <c r="F88" s="62">
        <v>50</v>
      </c>
      <c r="G88" s="182" t="s">
        <v>27</v>
      </c>
      <c r="H88" s="64">
        <f>IF($AF$14*D88&lt;=F88,$AF$14*D88,$AF$14*D88)</f>
        <v>0</v>
      </c>
      <c r="I88" s="66" t="s">
        <v>29</v>
      </c>
      <c r="J88" s="58">
        <v>20</v>
      </c>
      <c r="K88" s="55" t="s">
        <v>60</v>
      </c>
      <c r="L88" s="64"/>
      <c r="M88" s="114" t="s">
        <v>64</v>
      </c>
    </row>
    <row r="89" spans="2:13" ht="17" thickBot="1" x14ac:dyDescent="0.4">
      <c r="B89" s="153"/>
      <c r="C89" s="126"/>
      <c r="D89" s="127"/>
      <c r="E89" s="128"/>
      <c r="F89" s="129"/>
      <c r="G89" s="130"/>
      <c r="H89" s="154"/>
      <c r="I89" s="128"/>
      <c r="J89" s="155"/>
      <c r="K89" s="128"/>
      <c r="L89" s="154"/>
      <c r="M89" s="156"/>
    </row>
    <row r="90" spans="2:13" ht="17" thickTop="1" x14ac:dyDescent="0.35">
      <c r="B90" s="115" t="s">
        <v>106</v>
      </c>
      <c r="C90" s="116" t="s">
        <v>76</v>
      </c>
      <c r="D90" s="141">
        <v>0.05</v>
      </c>
      <c r="E90" s="118" t="s">
        <v>22</v>
      </c>
      <c r="F90" s="119">
        <v>2</v>
      </c>
      <c r="G90" s="120" t="s">
        <v>21</v>
      </c>
      <c r="H90" s="123">
        <f t="shared" ref="H90:H95" si="5">IF($AF$14*D90&lt;=F90,$AF$14*D90,F90)</f>
        <v>0</v>
      </c>
      <c r="I90" s="118" t="s">
        <v>21</v>
      </c>
      <c r="J90" s="122">
        <v>2</v>
      </c>
      <c r="K90" s="118" t="s">
        <v>60</v>
      </c>
      <c r="L90" s="123"/>
      <c r="M90" s="124" t="s">
        <v>61</v>
      </c>
    </row>
    <row r="91" spans="2:13" ht="16.5" x14ac:dyDescent="0.35">
      <c r="B91" s="86" t="s">
        <v>107</v>
      </c>
      <c r="C91" s="56" t="s">
        <v>77</v>
      </c>
      <c r="D91" s="111">
        <v>0.1</v>
      </c>
      <c r="E91" s="88" t="s">
        <v>22</v>
      </c>
      <c r="F91" s="89">
        <v>4</v>
      </c>
      <c r="G91" s="90" t="s">
        <v>21</v>
      </c>
      <c r="H91" s="87">
        <f t="shared" si="5"/>
        <v>0</v>
      </c>
      <c r="I91" s="88" t="s">
        <v>21</v>
      </c>
      <c r="J91" s="58">
        <v>2</v>
      </c>
      <c r="K91" s="88" t="s">
        <v>60</v>
      </c>
      <c r="L91" s="87"/>
      <c r="M91" s="91" t="s">
        <v>61</v>
      </c>
    </row>
    <row r="92" spans="2:13" ht="16.5" x14ac:dyDescent="0.35">
      <c r="B92" s="27" t="s">
        <v>108</v>
      </c>
      <c r="C92" s="48" t="s">
        <v>77</v>
      </c>
      <c r="D92" s="110">
        <v>0.1</v>
      </c>
      <c r="E92" s="55" t="s">
        <v>22</v>
      </c>
      <c r="F92" s="62">
        <v>2</v>
      </c>
      <c r="G92" s="63" t="s">
        <v>21</v>
      </c>
      <c r="H92" s="64">
        <f t="shared" si="5"/>
        <v>0</v>
      </c>
      <c r="I92" s="55" t="s">
        <v>21</v>
      </c>
      <c r="J92" s="58">
        <v>2</v>
      </c>
      <c r="K92" s="55" t="s">
        <v>60</v>
      </c>
      <c r="L92" s="64"/>
      <c r="M92" s="30" t="s">
        <v>61</v>
      </c>
    </row>
    <row r="93" spans="2:13" ht="17" thickBot="1" x14ac:dyDescent="0.4">
      <c r="B93" s="180"/>
      <c r="C93" s="161" t="s">
        <v>88</v>
      </c>
      <c r="D93" s="181">
        <v>0.1</v>
      </c>
      <c r="E93" s="163" t="s">
        <v>22</v>
      </c>
      <c r="F93" s="164">
        <v>2</v>
      </c>
      <c r="G93" s="165" t="s">
        <v>21</v>
      </c>
      <c r="H93" s="166">
        <f t="shared" si="5"/>
        <v>0</v>
      </c>
      <c r="I93" s="163" t="s">
        <v>21</v>
      </c>
      <c r="J93" s="155"/>
      <c r="K93" s="163" t="s">
        <v>109</v>
      </c>
      <c r="L93" s="166"/>
      <c r="M93" s="167" t="s">
        <v>109</v>
      </c>
    </row>
    <row r="94" spans="2:13" ht="17" thickTop="1" x14ac:dyDescent="0.35">
      <c r="B94" s="136" t="s">
        <v>129</v>
      </c>
      <c r="C94" s="170" t="s">
        <v>76</v>
      </c>
      <c r="D94" s="158">
        <v>25</v>
      </c>
      <c r="E94" s="118" t="s">
        <v>22</v>
      </c>
      <c r="F94" s="119">
        <v>2000</v>
      </c>
      <c r="G94" s="120" t="s">
        <v>21</v>
      </c>
      <c r="H94" s="123">
        <f t="shared" si="5"/>
        <v>0</v>
      </c>
      <c r="I94" s="118" t="s">
        <v>21</v>
      </c>
      <c r="J94" s="122">
        <v>40</v>
      </c>
      <c r="K94" s="118" t="s">
        <v>60</v>
      </c>
      <c r="L94" s="123"/>
      <c r="M94" s="124" t="s">
        <v>61</v>
      </c>
    </row>
    <row r="95" spans="2:13" ht="17" thickBot="1" x14ac:dyDescent="0.4">
      <c r="B95" s="153" t="s">
        <v>130</v>
      </c>
      <c r="C95" s="126" t="s">
        <v>76</v>
      </c>
      <c r="D95" s="148">
        <v>50</v>
      </c>
      <c r="E95" s="128" t="s">
        <v>22</v>
      </c>
      <c r="F95" s="129">
        <v>2000</v>
      </c>
      <c r="G95" s="130" t="s">
        <v>21</v>
      </c>
      <c r="H95" s="154">
        <f t="shared" si="5"/>
        <v>0</v>
      </c>
      <c r="I95" s="128" t="s">
        <v>21</v>
      </c>
      <c r="J95" s="155">
        <v>40</v>
      </c>
      <c r="K95" s="128" t="s">
        <v>60</v>
      </c>
      <c r="L95" s="154"/>
      <c r="M95" s="156" t="s">
        <v>61</v>
      </c>
    </row>
    <row r="96" spans="2:13" ht="17" thickTop="1" x14ac:dyDescent="0.35">
      <c r="B96" s="136" t="s">
        <v>39</v>
      </c>
      <c r="C96" s="170" t="s">
        <v>76</v>
      </c>
      <c r="D96" s="141">
        <v>0.25</v>
      </c>
      <c r="E96" s="118" t="s">
        <v>40</v>
      </c>
      <c r="F96" s="143"/>
      <c r="G96" s="120"/>
      <c r="H96" s="123">
        <f t="shared" ref="H96:H99" si="6">IF($AF$14*D96&lt;=F96,$AF$14*D96,$AF$14*D96)</f>
        <v>0</v>
      </c>
      <c r="I96" s="118" t="s">
        <v>41</v>
      </c>
      <c r="J96" s="122">
        <v>0.2</v>
      </c>
      <c r="K96" s="118" t="s">
        <v>138</v>
      </c>
      <c r="L96" s="123"/>
      <c r="M96" s="124" t="s">
        <v>61</v>
      </c>
    </row>
    <row r="97" spans="2:13" ht="16.5" x14ac:dyDescent="0.35">
      <c r="B97" s="28" t="s">
        <v>183</v>
      </c>
      <c r="C97" s="51" t="s">
        <v>76</v>
      </c>
      <c r="D97" s="95">
        <v>0.5</v>
      </c>
      <c r="E97" s="74" t="s">
        <v>40</v>
      </c>
      <c r="F97" s="59"/>
      <c r="G97" s="60"/>
      <c r="H97" s="57">
        <f t="shared" si="6"/>
        <v>0</v>
      </c>
      <c r="I97" s="74" t="s">
        <v>41</v>
      </c>
      <c r="J97" s="58">
        <v>0.2</v>
      </c>
      <c r="K97" s="74" t="s">
        <v>138</v>
      </c>
      <c r="L97" s="57"/>
      <c r="M97" s="84" t="s">
        <v>61</v>
      </c>
    </row>
    <row r="98" spans="2:13" ht="16.5" x14ac:dyDescent="0.35">
      <c r="B98" s="85" t="s">
        <v>184</v>
      </c>
      <c r="C98" s="48" t="s">
        <v>76</v>
      </c>
      <c r="D98" s="69">
        <v>0.75</v>
      </c>
      <c r="E98" s="55" t="s">
        <v>40</v>
      </c>
      <c r="F98" s="62"/>
      <c r="G98" s="63"/>
      <c r="H98" s="64">
        <f t="shared" ref="H98:H107" si="7">IF($AF$14*D98&lt;=F98,$AF$14*D98,F98)</f>
        <v>0</v>
      </c>
      <c r="I98" s="55" t="s">
        <v>41</v>
      </c>
      <c r="J98" s="58">
        <v>0.2</v>
      </c>
      <c r="K98" s="55" t="s">
        <v>138</v>
      </c>
      <c r="L98" s="64"/>
      <c r="M98" s="30" t="s">
        <v>61</v>
      </c>
    </row>
    <row r="99" spans="2:13" ht="17" thickBot="1" x14ac:dyDescent="0.4">
      <c r="B99" s="153"/>
      <c r="C99" s="126" t="s">
        <v>76</v>
      </c>
      <c r="D99" s="148">
        <v>1</v>
      </c>
      <c r="E99" s="128" t="s">
        <v>40</v>
      </c>
      <c r="F99" s="129"/>
      <c r="G99" s="130"/>
      <c r="H99" s="154">
        <f t="shared" si="6"/>
        <v>0</v>
      </c>
      <c r="I99" s="128" t="s">
        <v>41</v>
      </c>
      <c r="J99" s="155">
        <v>0.2</v>
      </c>
      <c r="K99" s="128" t="s">
        <v>138</v>
      </c>
      <c r="L99" s="154"/>
      <c r="M99" s="156" t="s">
        <v>61</v>
      </c>
    </row>
    <row r="100" spans="2:13" ht="17" thickTop="1" x14ac:dyDescent="0.35">
      <c r="B100" s="136" t="s">
        <v>122</v>
      </c>
      <c r="C100" s="170" t="s">
        <v>77</v>
      </c>
      <c r="D100" s="158">
        <v>2</v>
      </c>
      <c r="E100" s="118" t="s">
        <v>22</v>
      </c>
      <c r="F100" s="119">
        <v>125</v>
      </c>
      <c r="G100" s="120" t="s">
        <v>21</v>
      </c>
      <c r="H100" s="123">
        <f t="shared" si="7"/>
        <v>0</v>
      </c>
      <c r="I100" s="118" t="s">
        <v>21</v>
      </c>
      <c r="J100" s="122"/>
      <c r="K100" s="118" t="s">
        <v>60</v>
      </c>
      <c r="L100" s="123"/>
      <c r="M100" s="124" t="s">
        <v>61</v>
      </c>
    </row>
    <row r="101" spans="2:13" ht="17" thickBot="1" x14ac:dyDescent="0.4">
      <c r="B101" s="153" t="s">
        <v>123</v>
      </c>
      <c r="C101" s="126" t="s">
        <v>77</v>
      </c>
      <c r="D101" s="127">
        <v>0.5</v>
      </c>
      <c r="E101" s="128" t="s">
        <v>22</v>
      </c>
      <c r="F101" s="129">
        <v>120</v>
      </c>
      <c r="G101" s="130" t="s">
        <v>21</v>
      </c>
      <c r="H101" s="154">
        <f t="shared" si="7"/>
        <v>0</v>
      </c>
      <c r="I101" s="128" t="s">
        <v>21</v>
      </c>
      <c r="J101" s="155"/>
      <c r="K101" s="128" t="s">
        <v>60</v>
      </c>
      <c r="L101" s="154"/>
      <c r="M101" s="156" t="s">
        <v>61</v>
      </c>
    </row>
    <row r="102" spans="2:13" ht="17" thickTop="1" x14ac:dyDescent="0.35">
      <c r="B102" s="136" t="s">
        <v>42</v>
      </c>
      <c r="C102" s="170" t="s">
        <v>76</v>
      </c>
      <c r="D102" s="141">
        <v>0.05</v>
      </c>
      <c r="E102" s="118" t="s">
        <v>22</v>
      </c>
      <c r="F102" s="119">
        <v>2</v>
      </c>
      <c r="G102" s="120" t="s">
        <v>21</v>
      </c>
      <c r="H102" s="123">
        <f t="shared" si="7"/>
        <v>0</v>
      </c>
      <c r="I102" s="118" t="s">
        <v>21</v>
      </c>
      <c r="J102" s="122">
        <v>5</v>
      </c>
      <c r="K102" s="118" t="s">
        <v>60</v>
      </c>
      <c r="L102" s="123"/>
      <c r="M102" s="124" t="s">
        <v>61</v>
      </c>
    </row>
    <row r="103" spans="2:13" ht="16.5" x14ac:dyDescent="0.35">
      <c r="B103" s="28" t="s">
        <v>85</v>
      </c>
      <c r="C103" s="51" t="s">
        <v>76</v>
      </c>
      <c r="D103" s="95">
        <v>0.1</v>
      </c>
      <c r="E103" s="74" t="s">
        <v>22</v>
      </c>
      <c r="F103" s="59">
        <v>2</v>
      </c>
      <c r="G103" s="60" t="s">
        <v>21</v>
      </c>
      <c r="H103" s="57">
        <f t="shared" si="7"/>
        <v>0</v>
      </c>
      <c r="I103" s="74" t="s">
        <v>21</v>
      </c>
      <c r="J103" s="58">
        <v>5</v>
      </c>
      <c r="K103" s="74" t="s">
        <v>60</v>
      </c>
      <c r="L103" s="57"/>
      <c r="M103" s="84" t="s">
        <v>61</v>
      </c>
    </row>
    <row r="104" spans="2:13" ht="16.5" x14ac:dyDescent="0.35">
      <c r="B104" s="85" t="s">
        <v>86</v>
      </c>
      <c r="C104" s="48" t="s">
        <v>83</v>
      </c>
      <c r="D104" s="110">
        <v>0.3</v>
      </c>
      <c r="E104" s="55" t="s">
        <v>22</v>
      </c>
      <c r="F104" s="62">
        <v>10</v>
      </c>
      <c r="G104" s="63" t="s">
        <v>21</v>
      </c>
      <c r="H104" s="64">
        <f t="shared" si="7"/>
        <v>0</v>
      </c>
      <c r="I104" s="55" t="s">
        <v>21</v>
      </c>
      <c r="J104" s="58">
        <v>5</v>
      </c>
      <c r="K104" s="55" t="s">
        <v>60</v>
      </c>
      <c r="L104" s="64"/>
      <c r="M104" s="30" t="s">
        <v>61</v>
      </c>
    </row>
    <row r="105" spans="2:13" ht="16.5" x14ac:dyDescent="0.35">
      <c r="B105" s="28" t="s">
        <v>87</v>
      </c>
      <c r="C105" s="51" t="s">
        <v>88</v>
      </c>
      <c r="D105" s="93">
        <v>0.25</v>
      </c>
      <c r="E105" s="74" t="s">
        <v>22</v>
      </c>
      <c r="F105" s="59">
        <v>20</v>
      </c>
      <c r="G105" s="60" t="s">
        <v>21</v>
      </c>
      <c r="H105" s="57">
        <f t="shared" si="7"/>
        <v>0</v>
      </c>
      <c r="I105" s="74" t="s">
        <v>21</v>
      </c>
      <c r="J105" s="58">
        <v>2</v>
      </c>
      <c r="K105" s="74" t="s">
        <v>60</v>
      </c>
      <c r="L105" s="57"/>
      <c r="M105" s="84" t="s">
        <v>61</v>
      </c>
    </row>
    <row r="106" spans="2:13" ht="16.5" x14ac:dyDescent="0.35">
      <c r="B106" s="85" t="s">
        <v>90</v>
      </c>
      <c r="C106" s="48" t="s">
        <v>76</v>
      </c>
      <c r="D106" s="110">
        <v>0.2</v>
      </c>
      <c r="E106" s="55" t="s">
        <v>22</v>
      </c>
      <c r="F106" s="62">
        <v>10</v>
      </c>
      <c r="G106" s="63" t="s">
        <v>21</v>
      </c>
      <c r="H106" s="64">
        <f t="shared" si="7"/>
        <v>0</v>
      </c>
      <c r="I106" s="55" t="s">
        <v>21</v>
      </c>
      <c r="J106" s="58">
        <v>5</v>
      </c>
      <c r="K106" s="55" t="s">
        <v>60</v>
      </c>
      <c r="L106" s="64"/>
      <c r="M106" s="30" t="s">
        <v>61</v>
      </c>
    </row>
    <row r="107" spans="2:13" ht="17" thickBot="1" x14ac:dyDescent="0.4">
      <c r="B107" s="125"/>
      <c r="C107" s="179" t="s">
        <v>76</v>
      </c>
      <c r="D107" s="127">
        <v>0.3</v>
      </c>
      <c r="E107" s="128" t="s">
        <v>22</v>
      </c>
      <c r="F107" s="129">
        <v>10</v>
      </c>
      <c r="G107" s="130" t="s">
        <v>21</v>
      </c>
      <c r="H107" s="154">
        <f t="shared" si="7"/>
        <v>0</v>
      </c>
      <c r="I107" s="128" t="s">
        <v>21</v>
      </c>
      <c r="J107" s="155">
        <v>5</v>
      </c>
      <c r="K107" s="128" t="s">
        <v>60</v>
      </c>
      <c r="L107" s="154"/>
      <c r="M107" s="156" t="s">
        <v>61</v>
      </c>
    </row>
    <row r="108" spans="2:13" ht="17" thickTop="1" x14ac:dyDescent="0.35">
      <c r="B108" s="115" t="s">
        <v>92</v>
      </c>
      <c r="C108" s="116" t="s">
        <v>91</v>
      </c>
      <c r="D108" s="158">
        <v>50</v>
      </c>
      <c r="E108" s="118" t="s">
        <v>33</v>
      </c>
      <c r="F108" s="119">
        <f>50*H13</f>
        <v>0</v>
      </c>
      <c r="G108" s="120" t="s">
        <v>34</v>
      </c>
      <c r="H108" s="123">
        <f t="shared" ref="H108:H109" si="8">IF($AF$14*D108&lt;=F108,$AF$14*D108,F108)</f>
        <v>0</v>
      </c>
      <c r="I108" s="118" t="s">
        <v>34</v>
      </c>
      <c r="J108" s="122">
        <v>1</v>
      </c>
      <c r="K108" s="118" t="s">
        <v>60</v>
      </c>
      <c r="L108" s="123"/>
      <c r="M108" s="124" t="s">
        <v>61</v>
      </c>
    </row>
    <row r="109" spans="2:13" ht="17" thickBot="1" x14ac:dyDescent="0.4">
      <c r="B109" s="125" t="s">
        <v>73</v>
      </c>
      <c r="C109" s="179" t="s">
        <v>76</v>
      </c>
      <c r="D109" s="146">
        <v>0.25</v>
      </c>
      <c r="E109" s="137" t="s">
        <v>27</v>
      </c>
      <c r="F109" s="129">
        <f>0.75*H13</f>
        <v>0</v>
      </c>
      <c r="G109" s="177" t="s">
        <v>27</v>
      </c>
      <c r="H109" s="154">
        <f t="shared" si="8"/>
        <v>0</v>
      </c>
      <c r="I109" s="137" t="s">
        <v>27</v>
      </c>
      <c r="J109" s="155">
        <v>200</v>
      </c>
      <c r="K109" s="128" t="s">
        <v>80</v>
      </c>
      <c r="L109" s="154"/>
      <c r="M109" s="168" t="s">
        <v>64</v>
      </c>
    </row>
    <row r="110" spans="2:13" ht="17" thickTop="1" x14ac:dyDescent="0.35">
      <c r="B110" s="115" t="s">
        <v>45</v>
      </c>
      <c r="C110" s="116" t="s">
        <v>76</v>
      </c>
      <c r="D110" s="141">
        <v>0.05</v>
      </c>
      <c r="E110" s="118" t="s">
        <v>22</v>
      </c>
      <c r="F110" s="119">
        <f>0.1*H13</f>
        <v>0</v>
      </c>
      <c r="G110" s="120" t="s">
        <v>21</v>
      </c>
      <c r="H110" s="123">
        <f t="shared" ref="H110:H113" si="9">IF($AF$14*D110&lt;=F110,$AF$14*D110,F110)</f>
        <v>0</v>
      </c>
      <c r="I110" s="118" t="s">
        <v>21</v>
      </c>
      <c r="J110" s="122">
        <v>10</v>
      </c>
      <c r="K110" s="118" t="s">
        <v>60</v>
      </c>
      <c r="L110" s="123"/>
      <c r="M110" s="124" t="s">
        <v>61</v>
      </c>
    </row>
    <row r="111" spans="2:13" ht="17" thickBot="1" x14ac:dyDescent="0.4">
      <c r="B111" s="125" t="s">
        <v>114</v>
      </c>
      <c r="C111" s="179" t="s">
        <v>76</v>
      </c>
      <c r="D111" s="127">
        <v>0.1</v>
      </c>
      <c r="E111" s="128" t="s">
        <v>22</v>
      </c>
      <c r="F111" s="129">
        <f>0.2*H13</f>
        <v>0</v>
      </c>
      <c r="G111" s="130" t="s">
        <v>21</v>
      </c>
      <c r="H111" s="154">
        <f t="shared" si="9"/>
        <v>0</v>
      </c>
      <c r="I111" s="128" t="s">
        <v>21</v>
      </c>
      <c r="J111" s="155">
        <v>10</v>
      </c>
      <c r="K111" s="128" t="s">
        <v>60</v>
      </c>
      <c r="L111" s="154"/>
      <c r="M111" s="156" t="s">
        <v>61</v>
      </c>
    </row>
    <row r="112" spans="2:13" ht="17" thickTop="1" x14ac:dyDescent="0.35">
      <c r="B112" s="115" t="s">
        <v>116</v>
      </c>
      <c r="C112" s="123" t="s">
        <v>117</v>
      </c>
      <c r="D112" s="141">
        <v>0.02</v>
      </c>
      <c r="E112" s="118" t="s">
        <v>22</v>
      </c>
      <c r="F112" s="119">
        <v>2</v>
      </c>
      <c r="G112" s="120" t="s">
        <v>21</v>
      </c>
      <c r="H112" s="123">
        <f t="shared" si="9"/>
        <v>0</v>
      </c>
      <c r="I112" s="118" t="s">
        <v>21</v>
      </c>
      <c r="J112" s="122">
        <v>0.4</v>
      </c>
      <c r="K112" s="118" t="s">
        <v>60</v>
      </c>
      <c r="L112" s="123"/>
      <c r="M112" s="124" t="s">
        <v>61</v>
      </c>
    </row>
    <row r="113" spans="2:13" ht="17" thickBot="1" x14ac:dyDescent="0.4">
      <c r="B113" s="125" t="s">
        <v>128</v>
      </c>
      <c r="C113" s="179" t="s">
        <v>117</v>
      </c>
      <c r="D113" s="159">
        <v>1E-3</v>
      </c>
      <c r="E113" s="128" t="s">
        <v>22</v>
      </c>
      <c r="F113" s="129">
        <v>10</v>
      </c>
      <c r="G113" s="130" t="s">
        <v>115</v>
      </c>
      <c r="H113" s="154">
        <f t="shared" si="9"/>
        <v>0</v>
      </c>
      <c r="I113" s="128" t="s">
        <v>21</v>
      </c>
      <c r="J113" s="155">
        <v>0.4</v>
      </c>
      <c r="K113" s="128" t="s">
        <v>60</v>
      </c>
      <c r="L113" s="154"/>
      <c r="M113" s="156" t="s">
        <v>61</v>
      </c>
    </row>
    <row r="114" spans="2:13" ht="17" thickTop="1" x14ac:dyDescent="0.35">
      <c r="B114" s="115" t="s">
        <v>93</v>
      </c>
      <c r="C114" s="116" t="s">
        <v>91</v>
      </c>
      <c r="D114" s="117">
        <v>0.1</v>
      </c>
      <c r="E114" s="183" t="s">
        <v>27</v>
      </c>
      <c r="F114" s="119">
        <v>2</v>
      </c>
      <c r="G114" s="184" t="s">
        <v>27</v>
      </c>
      <c r="H114" s="123">
        <f t="shared" ref="H114:H115" si="10">IF($AF$14*D114&lt;=F114,$AF$14*D114,F114)</f>
        <v>0</v>
      </c>
      <c r="I114" s="142" t="s">
        <v>27</v>
      </c>
      <c r="J114" s="122">
        <v>1</v>
      </c>
      <c r="K114" s="118" t="s">
        <v>60</v>
      </c>
      <c r="L114" s="123"/>
      <c r="M114" s="145" t="s">
        <v>64</v>
      </c>
    </row>
    <row r="115" spans="2:13" ht="17" thickBot="1" x14ac:dyDescent="0.4">
      <c r="B115" s="125" t="s">
        <v>66</v>
      </c>
      <c r="C115" s="179" t="s">
        <v>76</v>
      </c>
      <c r="D115" s="148">
        <v>2</v>
      </c>
      <c r="E115" s="185" t="s">
        <v>27</v>
      </c>
      <c r="F115" s="129">
        <v>2</v>
      </c>
      <c r="G115" s="138" t="s">
        <v>27</v>
      </c>
      <c r="H115" s="154">
        <f t="shared" si="10"/>
        <v>0</v>
      </c>
      <c r="I115" s="137" t="s">
        <v>27</v>
      </c>
      <c r="J115" s="155">
        <v>1</v>
      </c>
      <c r="K115" s="128" t="s">
        <v>60</v>
      </c>
      <c r="L115" s="154"/>
      <c r="M115" s="168" t="s">
        <v>64</v>
      </c>
    </row>
    <row r="116" spans="2:13" ht="17" thickTop="1" x14ac:dyDescent="0.35">
      <c r="B116" s="115" t="s">
        <v>142</v>
      </c>
      <c r="C116" s="116" t="s">
        <v>76</v>
      </c>
      <c r="D116" s="158">
        <v>1</v>
      </c>
      <c r="E116" s="118" t="s">
        <v>22</v>
      </c>
      <c r="F116" s="119">
        <v>200</v>
      </c>
      <c r="G116" s="120" t="s">
        <v>21</v>
      </c>
      <c r="H116" s="123">
        <f>IF($AF$14*D116&lt;=F116,$AF$14*D116,F116)</f>
        <v>0</v>
      </c>
      <c r="I116" s="118" t="s">
        <v>21</v>
      </c>
      <c r="J116" s="122">
        <v>50</v>
      </c>
      <c r="K116" s="118" t="s">
        <v>60</v>
      </c>
      <c r="L116" s="123"/>
      <c r="M116" s="124" t="s">
        <v>61</v>
      </c>
    </row>
    <row r="117" spans="2:13" ht="16.5" x14ac:dyDescent="0.35">
      <c r="B117" s="73" t="s">
        <v>111</v>
      </c>
      <c r="C117" s="49" t="s">
        <v>76</v>
      </c>
      <c r="D117" s="97">
        <v>3</v>
      </c>
      <c r="E117" s="74" t="s">
        <v>22</v>
      </c>
      <c r="F117" s="59">
        <v>200</v>
      </c>
      <c r="G117" s="60" t="s">
        <v>21</v>
      </c>
      <c r="H117" s="57">
        <f>IF($AF$14*D117&lt;=F117,$AF$14*D117,F117)</f>
        <v>0</v>
      </c>
      <c r="I117" s="74" t="s">
        <v>21</v>
      </c>
      <c r="J117" s="58">
        <v>50</v>
      </c>
      <c r="K117" s="74" t="s">
        <v>60</v>
      </c>
      <c r="L117" s="57"/>
      <c r="M117" s="84" t="s">
        <v>61</v>
      </c>
    </row>
    <row r="118" spans="2:13" ht="16.5" x14ac:dyDescent="0.35">
      <c r="B118" s="85" t="s">
        <v>185</v>
      </c>
      <c r="C118" s="48"/>
      <c r="D118" s="65"/>
      <c r="E118" s="55"/>
      <c r="F118" s="62"/>
      <c r="G118" s="63"/>
      <c r="H118" s="64"/>
      <c r="I118" s="55"/>
      <c r="J118" s="58"/>
      <c r="K118" s="55"/>
      <c r="L118" s="64"/>
      <c r="M118" s="30"/>
    </row>
    <row r="119" spans="2:13" ht="17" thickBot="1" x14ac:dyDescent="0.4">
      <c r="B119" s="125" t="s">
        <v>110</v>
      </c>
      <c r="C119" s="179" t="s">
        <v>88</v>
      </c>
      <c r="D119" s="148">
        <v>4</v>
      </c>
      <c r="E119" s="128" t="s">
        <v>22</v>
      </c>
      <c r="F119" s="129">
        <v>200</v>
      </c>
      <c r="G119" s="130" t="s">
        <v>21</v>
      </c>
      <c r="H119" s="154">
        <f>IF($AF$14*D119&lt;=F119,$AF$14*D119,F119)</f>
        <v>0</v>
      </c>
      <c r="I119" s="128" t="s">
        <v>21</v>
      </c>
      <c r="J119" s="155">
        <v>50</v>
      </c>
      <c r="K119" s="128" t="s">
        <v>60</v>
      </c>
      <c r="L119" s="154"/>
      <c r="M119" s="156" t="s">
        <v>61</v>
      </c>
    </row>
    <row r="120" spans="2:13" ht="17" thickTop="1" x14ac:dyDescent="0.35">
      <c r="B120" s="115" t="s">
        <v>46</v>
      </c>
      <c r="C120" s="116" t="s">
        <v>76</v>
      </c>
      <c r="D120" s="158">
        <v>15</v>
      </c>
      <c r="E120" s="118" t="s">
        <v>22</v>
      </c>
      <c r="F120" s="119">
        <f>40*H13</f>
        <v>0</v>
      </c>
      <c r="G120" s="120" t="s">
        <v>186</v>
      </c>
      <c r="H120" s="123">
        <f>IF($AF$14*D120&lt;=F120,$AF$14*D120,F120)</f>
        <v>0</v>
      </c>
      <c r="I120" s="118" t="s">
        <v>21</v>
      </c>
      <c r="J120" s="122">
        <v>130</v>
      </c>
      <c r="K120" s="118" t="s">
        <v>60</v>
      </c>
      <c r="L120" s="123"/>
      <c r="M120" s="124" t="s">
        <v>61</v>
      </c>
    </row>
    <row r="121" spans="2:13" ht="17" thickBot="1" x14ac:dyDescent="0.4">
      <c r="B121" s="125"/>
      <c r="C121" s="179" t="s">
        <v>76</v>
      </c>
      <c r="D121" s="148">
        <v>20</v>
      </c>
      <c r="E121" s="128" t="s">
        <v>22</v>
      </c>
      <c r="F121" s="129">
        <v>1000</v>
      </c>
      <c r="G121" s="130" t="s">
        <v>21</v>
      </c>
      <c r="H121" s="154">
        <f>IF($AF$14*D121&lt;=1000,$AF$14*D121,1000)</f>
        <v>0</v>
      </c>
      <c r="I121" s="128" t="s">
        <v>21</v>
      </c>
      <c r="J121" s="155">
        <v>130</v>
      </c>
      <c r="K121" s="128" t="s">
        <v>60</v>
      </c>
      <c r="L121" s="154"/>
      <c r="M121" s="156" t="s">
        <v>61</v>
      </c>
    </row>
    <row r="122" spans="2:13" ht="17" thickTop="1" x14ac:dyDescent="0.35">
      <c r="B122" s="136" t="s">
        <v>47</v>
      </c>
      <c r="C122" s="170" t="s">
        <v>76</v>
      </c>
      <c r="D122" s="158">
        <v>15</v>
      </c>
      <c r="E122" s="118" t="s">
        <v>127</v>
      </c>
      <c r="F122" s="119">
        <v>100</v>
      </c>
      <c r="G122" s="120" t="s">
        <v>21</v>
      </c>
      <c r="H122" s="123">
        <f t="shared" ref="H122:H131" si="11">IF($AF$14*D122&lt;=F122,$AF$14*D122,$AF$14*D122)</f>
        <v>0</v>
      </c>
      <c r="I122" s="118" t="s">
        <v>34</v>
      </c>
      <c r="J122" s="122">
        <v>500</v>
      </c>
      <c r="K122" s="118" t="s">
        <v>60</v>
      </c>
      <c r="L122" s="123"/>
      <c r="M122" s="124" t="s">
        <v>34</v>
      </c>
    </row>
    <row r="123" spans="2:13" ht="16.5" x14ac:dyDescent="0.35">
      <c r="B123" s="28" t="s">
        <v>48</v>
      </c>
      <c r="C123" s="51" t="s">
        <v>76</v>
      </c>
      <c r="D123" s="97">
        <v>20</v>
      </c>
      <c r="E123" s="76" t="s">
        <v>27</v>
      </c>
      <c r="F123" s="59"/>
      <c r="G123" s="60"/>
      <c r="H123" s="57">
        <f t="shared" si="11"/>
        <v>0</v>
      </c>
      <c r="I123" s="76" t="s">
        <v>29</v>
      </c>
      <c r="J123" s="58">
        <v>500</v>
      </c>
      <c r="K123" s="74" t="s">
        <v>60</v>
      </c>
      <c r="L123" s="57"/>
      <c r="M123" s="96" t="s">
        <v>29</v>
      </c>
    </row>
    <row r="124" spans="2:13" ht="16.5" x14ac:dyDescent="0.35">
      <c r="B124" s="27"/>
      <c r="C124" s="48" t="s">
        <v>76</v>
      </c>
      <c r="D124" s="65">
        <v>80</v>
      </c>
      <c r="E124" s="66" t="s">
        <v>27</v>
      </c>
      <c r="F124" s="62"/>
      <c r="G124" s="63"/>
      <c r="H124" s="64">
        <f>IF($AF$14*D124&lt;=F124,$AF$14*D124,$AF$14*D124)</f>
        <v>0</v>
      </c>
      <c r="I124" s="66" t="s">
        <v>29</v>
      </c>
      <c r="J124" s="58">
        <v>500</v>
      </c>
      <c r="K124" s="55" t="s">
        <v>60</v>
      </c>
      <c r="L124" s="64"/>
      <c r="M124" s="114" t="s">
        <v>29</v>
      </c>
    </row>
    <row r="125" spans="2:13" ht="17" thickBot="1" x14ac:dyDescent="0.4">
      <c r="B125" s="178"/>
      <c r="C125" s="126"/>
      <c r="D125" s="159"/>
      <c r="E125" s="186"/>
      <c r="F125" s="129"/>
      <c r="G125" s="130"/>
      <c r="H125" s="154"/>
      <c r="I125" s="185"/>
      <c r="J125" s="155"/>
      <c r="K125" s="186"/>
      <c r="L125" s="154"/>
      <c r="M125" s="187"/>
    </row>
    <row r="126" spans="2:13" ht="17" thickTop="1" x14ac:dyDescent="0.35">
      <c r="B126" s="136" t="s">
        <v>147</v>
      </c>
      <c r="C126" s="170" t="s">
        <v>76</v>
      </c>
      <c r="D126" s="117">
        <v>0.5</v>
      </c>
      <c r="E126" s="118" t="s">
        <v>22</v>
      </c>
      <c r="F126" s="119">
        <v>50</v>
      </c>
      <c r="G126" s="120" t="s">
        <v>21</v>
      </c>
      <c r="H126" s="123">
        <f t="shared" ref="H126:H127" si="12">IF($AF$14*D126&lt;=F126,$AF$14*D126,$AF$14*D126)</f>
        <v>0</v>
      </c>
      <c r="I126" s="118" t="s">
        <v>34</v>
      </c>
      <c r="J126" s="122">
        <v>10</v>
      </c>
      <c r="K126" s="118" t="s">
        <v>60</v>
      </c>
      <c r="L126" s="123"/>
      <c r="M126" s="124" t="s">
        <v>34</v>
      </c>
    </row>
    <row r="127" spans="2:13" ht="17" thickBot="1" x14ac:dyDescent="0.4">
      <c r="B127" s="153" t="s">
        <v>112</v>
      </c>
      <c r="C127" s="126" t="s">
        <v>76</v>
      </c>
      <c r="D127" s="148">
        <v>50</v>
      </c>
      <c r="E127" s="185" t="s">
        <v>113</v>
      </c>
      <c r="F127" s="129">
        <v>200</v>
      </c>
      <c r="G127" s="138" t="s">
        <v>27</v>
      </c>
      <c r="H127" s="154">
        <f t="shared" si="12"/>
        <v>0</v>
      </c>
      <c r="I127" s="137" t="s">
        <v>29</v>
      </c>
      <c r="J127" s="155">
        <v>10</v>
      </c>
      <c r="K127" s="186" t="s">
        <v>60</v>
      </c>
      <c r="L127" s="154"/>
      <c r="M127" s="168" t="s">
        <v>29</v>
      </c>
    </row>
    <row r="128" spans="2:13" ht="17" thickTop="1" x14ac:dyDescent="0.35">
      <c r="B128" s="115" t="s">
        <v>95</v>
      </c>
      <c r="C128" s="116" t="s">
        <v>76</v>
      </c>
      <c r="D128" s="158">
        <v>1</v>
      </c>
      <c r="E128" s="118" t="s">
        <v>22</v>
      </c>
      <c r="F128" s="119"/>
      <c r="G128" s="120"/>
      <c r="H128" s="123">
        <f t="shared" si="11"/>
        <v>0</v>
      </c>
      <c r="I128" s="118" t="s">
        <v>21</v>
      </c>
      <c r="J128" s="122">
        <v>10</v>
      </c>
      <c r="K128" s="118" t="s">
        <v>60</v>
      </c>
      <c r="L128" s="123"/>
      <c r="M128" s="124" t="s">
        <v>61</v>
      </c>
    </row>
    <row r="129" spans="2:13" ht="17" thickBot="1" x14ac:dyDescent="0.4">
      <c r="B129" s="125" t="s">
        <v>94</v>
      </c>
      <c r="C129" s="179" t="s">
        <v>76</v>
      </c>
      <c r="D129" s="127">
        <v>1.2</v>
      </c>
      <c r="E129" s="128" t="s">
        <v>22</v>
      </c>
      <c r="F129" s="129"/>
      <c r="G129" s="130"/>
      <c r="H129" s="154">
        <f t="shared" si="11"/>
        <v>0</v>
      </c>
      <c r="I129" s="128" t="s">
        <v>21</v>
      </c>
      <c r="J129" s="155">
        <v>10</v>
      </c>
      <c r="K129" s="128" t="s">
        <v>60</v>
      </c>
      <c r="L129" s="154"/>
      <c r="M129" s="156" t="s">
        <v>61</v>
      </c>
    </row>
    <row r="130" spans="2:13" ht="17" thickTop="1" x14ac:dyDescent="0.35">
      <c r="B130" s="115" t="s">
        <v>96</v>
      </c>
      <c r="C130" s="116" t="s">
        <v>91</v>
      </c>
      <c r="D130" s="158">
        <v>1</v>
      </c>
      <c r="E130" s="118" t="s">
        <v>68</v>
      </c>
      <c r="F130" s="119">
        <v>50</v>
      </c>
      <c r="G130" s="120" t="s">
        <v>67</v>
      </c>
      <c r="H130" s="123">
        <f t="shared" si="11"/>
        <v>0</v>
      </c>
      <c r="I130" s="118" t="s">
        <v>49</v>
      </c>
      <c r="J130" s="122">
        <v>1</v>
      </c>
      <c r="K130" s="118" t="s">
        <v>69</v>
      </c>
      <c r="L130" s="123"/>
      <c r="M130" s="124" t="s">
        <v>61</v>
      </c>
    </row>
    <row r="131" spans="2:13" ht="17" thickBot="1" x14ac:dyDescent="0.4">
      <c r="B131" s="125" t="s">
        <v>187</v>
      </c>
      <c r="C131" s="179" t="s">
        <v>91</v>
      </c>
      <c r="D131" s="148">
        <v>1</v>
      </c>
      <c r="E131" s="128" t="s">
        <v>68</v>
      </c>
      <c r="F131" s="129">
        <v>50</v>
      </c>
      <c r="G131" s="130" t="s">
        <v>67</v>
      </c>
      <c r="H131" s="154">
        <f t="shared" si="11"/>
        <v>0</v>
      </c>
      <c r="I131" s="128" t="s">
        <v>49</v>
      </c>
      <c r="J131" s="155">
        <v>0.5</v>
      </c>
      <c r="K131" s="128" t="s">
        <v>69</v>
      </c>
      <c r="L131" s="154"/>
      <c r="M131" s="156" t="s">
        <v>61</v>
      </c>
    </row>
    <row r="132" spans="2:13" ht="17" thickTop="1" x14ac:dyDescent="0.35">
      <c r="B132" s="115" t="s">
        <v>70</v>
      </c>
      <c r="C132" s="116" t="s">
        <v>91</v>
      </c>
      <c r="D132" s="158">
        <v>20</v>
      </c>
      <c r="E132" s="118" t="s">
        <v>72</v>
      </c>
      <c r="F132" s="119">
        <v>1000</v>
      </c>
      <c r="G132" s="120" t="s">
        <v>61</v>
      </c>
      <c r="H132" s="123">
        <f t="shared" ref="H132:H135" si="13">IF($AF$14*D132&lt;=F132,$AF$14*D132,$AF$14*D132)</f>
        <v>0</v>
      </c>
      <c r="I132" s="118" t="s">
        <v>61</v>
      </c>
      <c r="J132" s="122"/>
      <c r="K132" s="118"/>
      <c r="L132" s="123"/>
      <c r="M132" s="124" t="s">
        <v>61</v>
      </c>
    </row>
    <row r="133" spans="2:13" ht="17" thickBot="1" x14ac:dyDescent="0.4">
      <c r="B133" s="125" t="s">
        <v>71</v>
      </c>
      <c r="C133" s="179" t="s">
        <v>91</v>
      </c>
      <c r="D133" s="148">
        <v>10</v>
      </c>
      <c r="E133" s="128" t="s">
        <v>72</v>
      </c>
      <c r="F133" s="129">
        <v>1000</v>
      </c>
      <c r="G133" s="130" t="s">
        <v>61</v>
      </c>
      <c r="H133" s="154">
        <f t="shared" si="13"/>
        <v>0</v>
      </c>
      <c r="I133" s="128" t="s">
        <v>61</v>
      </c>
      <c r="J133" s="155"/>
      <c r="K133" s="128"/>
      <c r="L133" s="154"/>
      <c r="M133" s="156" t="s">
        <v>61</v>
      </c>
    </row>
    <row r="134" spans="2:13" ht="17" thickTop="1" x14ac:dyDescent="0.35">
      <c r="B134" s="157" t="s">
        <v>146</v>
      </c>
      <c r="C134" s="116" t="s">
        <v>76</v>
      </c>
      <c r="D134" s="158">
        <v>3</v>
      </c>
      <c r="E134" s="118" t="s">
        <v>72</v>
      </c>
      <c r="F134" s="119"/>
      <c r="G134" s="120"/>
      <c r="H134" s="123">
        <f t="shared" si="13"/>
        <v>0</v>
      </c>
      <c r="I134" s="118" t="s">
        <v>61</v>
      </c>
      <c r="J134" s="122"/>
      <c r="K134" s="118"/>
      <c r="L134" s="123"/>
      <c r="M134" s="124" t="s">
        <v>61</v>
      </c>
    </row>
    <row r="135" spans="2:13" ht="17" thickBot="1" x14ac:dyDescent="0.4">
      <c r="B135" s="153" t="s">
        <v>145</v>
      </c>
      <c r="C135" s="179" t="s">
        <v>76</v>
      </c>
      <c r="D135" s="148">
        <v>5</v>
      </c>
      <c r="E135" s="128" t="s">
        <v>72</v>
      </c>
      <c r="F135" s="129"/>
      <c r="G135" s="130"/>
      <c r="H135" s="154">
        <f t="shared" si="13"/>
        <v>0</v>
      </c>
      <c r="I135" s="128" t="s">
        <v>61</v>
      </c>
      <c r="J135" s="155"/>
      <c r="K135" s="128"/>
      <c r="L135" s="154"/>
      <c r="M135" s="156" t="s">
        <v>61</v>
      </c>
    </row>
    <row r="136" spans="2:13" ht="17" thickTop="1" x14ac:dyDescent="0.35">
      <c r="B136" s="115" t="s">
        <v>98</v>
      </c>
      <c r="C136" s="116"/>
      <c r="D136" s="158"/>
      <c r="E136" s="118"/>
      <c r="F136" s="119"/>
      <c r="G136" s="120"/>
      <c r="H136" s="123"/>
      <c r="I136" s="118"/>
      <c r="J136" s="122"/>
      <c r="K136" s="118"/>
      <c r="L136" s="123"/>
      <c r="M136" s="124"/>
    </row>
    <row r="137" spans="2:13" ht="17.5" x14ac:dyDescent="0.4">
      <c r="B137" s="92" t="s">
        <v>100</v>
      </c>
      <c r="C137" s="56" t="s">
        <v>76</v>
      </c>
      <c r="D137" s="112">
        <v>2</v>
      </c>
      <c r="E137" s="88" t="s">
        <v>22</v>
      </c>
      <c r="F137" s="89">
        <v>150</v>
      </c>
      <c r="G137" s="90" t="s">
        <v>20</v>
      </c>
      <c r="H137" s="87">
        <f t="shared" ref="H137:H140" si="14">IF($AF$14*D137&lt;=F137,$AF$14*D137,F137)</f>
        <v>0</v>
      </c>
      <c r="I137" s="88" t="s">
        <v>21</v>
      </c>
      <c r="J137" s="58">
        <v>20</v>
      </c>
      <c r="K137" s="88" t="s">
        <v>60</v>
      </c>
      <c r="L137" s="87"/>
      <c r="M137" s="91" t="s">
        <v>61</v>
      </c>
    </row>
    <row r="138" spans="2:13" ht="16.5" x14ac:dyDescent="0.35">
      <c r="B138" s="27" t="s">
        <v>101</v>
      </c>
      <c r="C138" s="48" t="s">
        <v>76</v>
      </c>
      <c r="D138" s="65">
        <v>1</v>
      </c>
      <c r="E138" s="55" t="s">
        <v>22</v>
      </c>
      <c r="F138" s="62">
        <v>150</v>
      </c>
      <c r="G138" s="63" t="s">
        <v>20</v>
      </c>
      <c r="H138" s="64">
        <f t="shared" si="14"/>
        <v>0</v>
      </c>
      <c r="I138" s="55" t="s">
        <v>21</v>
      </c>
      <c r="J138" s="58">
        <v>20</v>
      </c>
      <c r="K138" s="55" t="s">
        <v>60</v>
      </c>
      <c r="L138" s="64"/>
      <c r="M138" s="30" t="s">
        <v>61</v>
      </c>
    </row>
    <row r="139" spans="2:13" ht="16.5" x14ac:dyDescent="0.35">
      <c r="B139" s="86" t="s">
        <v>102</v>
      </c>
      <c r="C139" s="56" t="s">
        <v>76</v>
      </c>
      <c r="D139" s="112">
        <v>1</v>
      </c>
      <c r="E139" s="88" t="s">
        <v>22</v>
      </c>
      <c r="F139" s="89">
        <v>150</v>
      </c>
      <c r="G139" s="90" t="s">
        <v>20</v>
      </c>
      <c r="H139" s="87">
        <f t="shared" si="14"/>
        <v>0</v>
      </c>
      <c r="I139" s="88" t="s">
        <v>21</v>
      </c>
      <c r="J139" s="58">
        <v>20</v>
      </c>
      <c r="K139" s="88" t="s">
        <v>60</v>
      </c>
      <c r="L139" s="87"/>
      <c r="M139" s="91" t="s">
        <v>61</v>
      </c>
    </row>
    <row r="140" spans="2:13" ht="16.5" x14ac:dyDescent="0.35">
      <c r="B140" s="27" t="s">
        <v>99</v>
      </c>
      <c r="C140" s="48" t="s">
        <v>84</v>
      </c>
      <c r="D140" s="65">
        <v>4</v>
      </c>
      <c r="E140" s="55" t="s">
        <v>22</v>
      </c>
      <c r="F140" s="62">
        <v>150</v>
      </c>
      <c r="G140" s="63" t="s">
        <v>20</v>
      </c>
      <c r="H140" s="64">
        <f t="shared" si="14"/>
        <v>0</v>
      </c>
      <c r="I140" s="55" t="s">
        <v>21</v>
      </c>
      <c r="J140" s="58">
        <v>20</v>
      </c>
      <c r="K140" s="55" t="s">
        <v>60</v>
      </c>
      <c r="L140" s="64"/>
      <c r="M140" s="30" t="s">
        <v>61</v>
      </c>
    </row>
    <row r="141" spans="2:13" ht="17.5" x14ac:dyDescent="0.4">
      <c r="B141" s="92" t="s">
        <v>103</v>
      </c>
      <c r="C141" s="49" t="s">
        <v>84</v>
      </c>
      <c r="D141" s="97">
        <v>4</v>
      </c>
      <c r="E141" s="74" t="s">
        <v>22</v>
      </c>
      <c r="F141" s="59">
        <v>150</v>
      </c>
      <c r="G141" s="60" t="s">
        <v>20</v>
      </c>
      <c r="H141" s="57">
        <f>IF($AF$14*D141&lt;=F141,$AF$14*D141,F141)</f>
        <v>0</v>
      </c>
      <c r="I141" s="74" t="s">
        <v>21</v>
      </c>
      <c r="J141" s="58">
        <v>20</v>
      </c>
      <c r="K141" s="74" t="s">
        <v>60</v>
      </c>
      <c r="L141" s="57"/>
      <c r="M141" s="84" t="s">
        <v>61</v>
      </c>
    </row>
    <row r="142" spans="2:13" ht="16.5" x14ac:dyDescent="0.35">
      <c r="B142" s="85" t="s">
        <v>104</v>
      </c>
      <c r="C142" s="48" t="s">
        <v>84</v>
      </c>
      <c r="D142" s="65">
        <v>3</v>
      </c>
      <c r="E142" s="55" t="s">
        <v>22</v>
      </c>
      <c r="F142" s="62">
        <v>150</v>
      </c>
      <c r="G142" s="63" t="s">
        <v>20</v>
      </c>
      <c r="H142" s="64">
        <f>IF($AF$14*D142&lt;=F142,$AF$14*D142,F142)</f>
        <v>0</v>
      </c>
      <c r="I142" s="55" t="s">
        <v>21</v>
      </c>
      <c r="J142" s="58">
        <v>20</v>
      </c>
      <c r="K142" s="55" t="s">
        <v>60</v>
      </c>
      <c r="L142" s="64"/>
      <c r="M142" s="30" t="s">
        <v>61</v>
      </c>
    </row>
    <row r="143" spans="2:13" ht="17" thickBot="1" x14ac:dyDescent="0.4">
      <c r="B143" s="125"/>
      <c r="C143" s="179"/>
      <c r="D143" s="159"/>
      <c r="E143" s="128"/>
      <c r="F143" s="129"/>
      <c r="G143" s="130"/>
      <c r="H143" s="154"/>
      <c r="I143" s="128"/>
      <c r="J143" s="155"/>
      <c r="K143" s="128"/>
      <c r="L143" s="154"/>
      <c r="M143" s="156"/>
    </row>
    <row r="144" spans="2:13" ht="17" thickTop="1" x14ac:dyDescent="0.35">
      <c r="B144" s="115" t="s">
        <v>135</v>
      </c>
      <c r="C144" s="116" t="s">
        <v>136</v>
      </c>
      <c r="D144" s="141">
        <v>0.01</v>
      </c>
      <c r="E144" s="118" t="s">
        <v>22</v>
      </c>
      <c r="F144" s="149">
        <v>0.4</v>
      </c>
      <c r="G144" s="120" t="s">
        <v>21</v>
      </c>
      <c r="H144" s="123">
        <f t="shared" ref="H144" si="15">IF($AF$14*D144&lt;=F144,$AF$14*D144,$AF$14*D144)</f>
        <v>0</v>
      </c>
      <c r="I144" s="118" t="s">
        <v>21</v>
      </c>
      <c r="J144" s="122">
        <v>1</v>
      </c>
      <c r="K144" s="118" t="s">
        <v>60</v>
      </c>
      <c r="L144" s="123"/>
      <c r="M144" s="124" t="s">
        <v>61</v>
      </c>
    </row>
    <row r="145" spans="2:13" ht="17" thickBot="1" x14ac:dyDescent="0.4">
      <c r="B145" s="125"/>
      <c r="C145" s="179"/>
      <c r="D145" s="159"/>
      <c r="E145" s="128"/>
      <c r="F145" s="147"/>
      <c r="G145" s="130"/>
      <c r="H145" s="154"/>
      <c r="I145" s="128"/>
      <c r="J145" s="155"/>
      <c r="K145" s="128"/>
      <c r="L145" s="154"/>
      <c r="M145" s="156"/>
    </row>
    <row r="146" spans="2:13" ht="17" thickTop="1" x14ac:dyDescent="0.35">
      <c r="B146" s="115" t="s">
        <v>143</v>
      </c>
      <c r="C146" s="116" t="s">
        <v>76</v>
      </c>
      <c r="D146" s="158">
        <v>40</v>
      </c>
      <c r="E146" s="118" t="s">
        <v>22</v>
      </c>
      <c r="F146" s="119">
        <v>3000</v>
      </c>
      <c r="G146" s="120" t="s">
        <v>50</v>
      </c>
      <c r="H146" s="123">
        <f>IF($AF$14*D146&lt;=F146*$AF$14,$AF$14*D146,F146)</f>
        <v>0</v>
      </c>
      <c r="I146" s="118" t="s">
        <v>21</v>
      </c>
      <c r="J146" s="122">
        <v>30</v>
      </c>
      <c r="K146" s="118" t="s">
        <v>60</v>
      </c>
      <c r="L146" s="123"/>
      <c r="M146" s="124" t="s">
        <v>61</v>
      </c>
    </row>
    <row r="147" spans="2:13" ht="17" thickBot="1" x14ac:dyDescent="0.4">
      <c r="B147" s="160"/>
      <c r="C147" s="179"/>
      <c r="D147" s="159"/>
      <c r="E147" s="128"/>
      <c r="F147" s="129"/>
      <c r="G147" s="130"/>
      <c r="H147" s="154"/>
      <c r="I147" s="128"/>
      <c r="J147" s="155"/>
      <c r="K147" s="128"/>
      <c r="L147" s="154"/>
      <c r="M147" s="156"/>
    </row>
    <row r="148" spans="2:13" ht="17" thickTop="1" x14ac:dyDescent="0.35">
      <c r="B148" s="115" t="s">
        <v>51</v>
      </c>
      <c r="C148" s="116"/>
      <c r="D148" s="117">
        <v>0.5</v>
      </c>
      <c r="E148" s="118" t="s">
        <v>52</v>
      </c>
      <c r="F148" s="119">
        <v>100</v>
      </c>
      <c r="G148" s="120" t="s">
        <v>53</v>
      </c>
      <c r="H148" s="123">
        <f>IF($AF$14*D148&lt;=F148,$AF$14*D148,F148)</f>
        <v>0</v>
      </c>
      <c r="I148" s="118" t="s">
        <v>53</v>
      </c>
      <c r="J148" s="122"/>
      <c r="K148" s="118"/>
      <c r="L148" s="123"/>
      <c r="M148" s="124" t="s">
        <v>53</v>
      </c>
    </row>
    <row r="149" spans="2:13" ht="17" thickBot="1" x14ac:dyDescent="0.4">
      <c r="B149" s="160"/>
      <c r="C149" s="179"/>
      <c r="D149" s="148">
        <v>1</v>
      </c>
      <c r="E149" s="128" t="s">
        <v>52</v>
      </c>
      <c r="F149" s="129">
        <v>100</v>
      </c>
      <c r="G149" s="130" t="s">
        <v>53</v>
      </c>
      <c r="H149" s="154">
        <f>IF($AF$14*D149&lt;=F149,$AF$14*D149,F149)</f>
        <v>0</v>
      </c>
      <c r="I149" s="128" t="s">
        <v>53</v>
      </c>
      <c r="J149" s="155"/>
      <c r="K149" s="128"/>
      <c r="L149" s="154"/>
      <c r="M149" s="156" t="s">
        <v>53</v>
      </c>
    </row>
    <row r="150" spans="2:13" ht="17" thickTop="1" x14ac:dyDescent="0.35">
      <c r="B150" s="115" t="s">
        <v>54</v>
      </c>
      <c r="C150" s="116"/>
      <c r="D150" s="158">
        <v>2</v>
      </c>
      <c r="E150" s="118" t="s">
        <v>52</v>
      </c>
      <c r="F150" s="119">
        <v>360</v>
      </c>
      <c r="G150" s="120" t="s">
        <v>53</v>
      </c>
      <c r="H150" s="123">
        <f>IF($AF$14*D150&lt;=F150,$AF$14*D150,F150)</f>
        <v>0</v>
      </c>
      <c r="I150" s="118" t="s">
        <v>53</v>
      </c>
      <c r="J150" s="122"/>
      <c r="K150" s="118"/>
      <c r="L150" s="123"/>
      <c r="M150" s="124" t="s">
        <v>53</v>
      </c>
    </row>
    <row r="151" spans="2:13" ht="17" thickBot="1" x14ac:dyDescent="0.4">
      <c r="B151" s="160"/>
      <c r="C151" s="179"/>
      <c r="D151" s="148">
        <v>4</v>
      </c>
      <c r="E151" s="128" t="s">
        <v>52</v>
      </c>
      <c r="F151" s="129">
        <v>360</v>
      </c>
      <c r="G151" s="130" t="s">
        <v>53</v>
      </c>
      <c r="H151" s="154">
        <f>IF($AF$14*D151&lt;=F151,$AF$14*D151,F151)</f>
        <v>0</v>
      </c>
      <c r="I151" s="128" t="s">
        <v>53</v>
      </c>
      <c r="J151" s="155"/>
      <c r="K151" s="128"/>
      <c r="L151" s="154"/>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J16:K16"/>
    <mergeCell ref="J17:K17"/>
    <mergeCell ref="L16:M16"/>
    <mergeCell ref="L17:M17"/>
    <mergeCell ref="B15:M15"/>
    <mergeCell ref="B153:I156"/>
    <mergeCell ref="B3:I4"/>
    <mergeCell ref="B16:B17"/>
    <mergeCell ref="D16:E16"/>
    <mergeCell ref="F16:G16"/>
    <mergeCell ref="H16:I16"/>
    <mergeCell ref="D17:E17"/>
    <mergeCell ref="F17:G17"/>
    <mergeCell ref="H17:I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5C1F-1BBB-483D-B96A-E0EDAC2DF52D}">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H14" sqref="H14"/>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20</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2</v>
      </c>
      <c r="I18" s="118" t="s">
        <v>21</v>
      </c>
      <c r="J18" s="122">
        <v>3</v>
      </c>
      <c r="K18" s="217" t="s">
        <v>60</v>
      </c>
      <c r="L18" s="189">
        <f>H18/J18</f>
        <v>0.66666666666666663</v>
      </c>
      <c r="M18" s="124" t="s">
        <v>61</v>
      </c>
    </row>
    <row r="19" spans="2:13" ht="17" thickBot="1" x14ac:dyDescent="0.4">
      <c r="B19" s="125" t="s">
        <v>125</v>
      </c>
      <c r="C19" s="126" t="s">
        <v>91</v>
      </c>
      <c r="D19" s="127">
        <v>0.2</v>
      </c>
      <c r="E19" s="128" t="s">
        <v>22</v>
      </c>
      <c r="F19" s="129">
        <v>12</v>
      </c>
      <c r="G19" s="130" t="s">
        <v>21</v>
      </c>
      <c r="H19" s="205">
        <f>IF($H$13*D19&lt;=F19,$H$13*D19,F19)</f>
        <v>4</v>
      </c>
      <c r="I19" s="132" t="s">
        <v>21</v>
      </c>
      <c r="J19" s="133">
        <v>3</v>
      </c>
      <c r="K19" s="218" t="s">
        <v>60</v>
      </c>
      <c r="L19" s="190">
        <f t="shared" ref="L19:L30" si="0">H19/J19</f>
        <v>1.3333333333333333</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4</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100</v>
      </c>
      <c r="I24" s="55" t="s">
        <v>21</v>
      </c>
      <c r="J24" s="58">
        <v>6</v>
      </c>
      <c r="K24" s="219" t="s">
        <v>60</v>
      </c>
      <c r="L24" s="191">
        <f t="shared" si="0"/>
        <v>16.666666666666668</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0.4</v>
      </c>
      <c r="I26" s="118" t="s">
        <v>21</v>
      </c>
      <c r="J26" s="151">
        <v>1</v>
      </c>
      <c r="K26" s="217" t="s">
        <v>60</v>
      </c>
      <c r="L26" s="192">
        <f t="shared" si="0"/>
        <v>0.4</v>
      </c>
      <c r="M26" s="124" t="s">
        <v>61</v>
      </c>
    </row>
    <row r="27" spans="2:13" ht="16.5" x14ac:dyDescent="0.35">
      <c r="B27" s="26" t="s">
        <v>160</v>
      </c>
      <c r="C27" s="51" t="s">
        <v>77</v>
      </c>
      <c r="D27" s="80">
        <v>0.02</v>
      </c>
      <c r="E27" s="68" t="s">
        <v>22</v>
      </c>
      <c r="F27" s="81">
        <v>1</v>
      </c>
      <c r="G27" s="82" t="s">
        <v>21</v>
      </c>
      <c r="H27" s="203">
        <f t="shared" si="1"/>
        <v>0.4</v>
      </c>
      <c r="I27" s="68" t="s">
        <v>21</v>
      </c>
      <c r="J27" s="61">
        <v>1</v>
      </c>
      <c r="K27" s="220" t="s">
        <v>60</v>
      </c>
      <c r="L27" s="193">
        <f t="shared" si="0"/>
        <v>0.4</v>
      </c>
      <c r="M27" s="45" t="s">
        <v>61</v>
      </c>
    </row>
    <row r="28" spans="2:13" ht="16.5" x14ac:dyDescent="0.35">
      <c r="B28" s="98" t="s">
        <v>161</v>
      </c>
      <c r="C28" s="48" t="s">
        <v>77</v>
      </c>
      <c r="D28" s="69">
        <v>0.02</v>
      </c>
      <c r="E28" s="55" t="s">
        <v>22</v>
      </c>
      <c r="F28" s="62">
        <v>3</v>
      </c>
      <c r="G28" s="63" t="s">
        <v>21</v>
      </c>
      <c r="H28" s="199">
        <f t="shared" si="1"/>
        <v>0.4</v>
      </c>
      <c r="I28" s="55" t="s">
        <v>21</v>
      </c>
      <c r="J28" s="61">
        <v>1</v>
      </c>
      <c r="K28" s="219" t="s">
        <v>60</v>
      </c>
      <c r="L28" s="194">
        <f t="shared" si="0"/>
        <v>0.4</v>
      </c>
      <c r="M28" s="30" t="s">
        <v>61</v>
      </c>
    </row>
    <row r="29" spans="2:13" ht="17" thickBot="1" x14ac:dyDescent="0.4">
      <c r="B29" s="153" t="s">
        <v>124</v>
      </c>
      <c r="C29" s="126" t="s">
        <v>78</v>
      </c>
      <c r="D29" s="146">
        <v>0.04</v>
      </c>
      <c r="E29" s="128" t="s">
        <v>22</v>
      </c>
      <c r="F29" s="129">
        <v>2</v>
      </c>
      <c r="G29" s="130" t="s">
        <v>21</v>
      </c>
      <c r="H29" s="127">
        <f t="shared" si="1"/>
        <v>0.8</v>
      </c>
      <c r="I29" s="128" t="s">
        <v>21</v>
      </c>
      <c r="J29" s="155">
        <v>1</v>
      </c>
      <c r="K29" s="221" t="s">
        <v>60</v>
      </c>
      <c r="L29" s="208">
        <f t="shared" si="0"/>
        <v>0.8</v>
      </c>
      <c r="M29" s="156" t="s">
        <v>61</v>
      </c>
    </row>
    <row r="30" spans="2:13" ht="17" thickTop="1" x14ac:dyDescent="0.35">
      <c r="B30" s="157" t="s">
        <v>156</v>
      </c>
      <c r="C30" s="116" t="s">
        <v>91</v>
      </c>
      <c r="D30" s="158">
        <v>20</v>
      </c>
      <c r="E30" s="118" t="s">
        <v>22</v>
      </c>
      <c r="F30" s="119">
        <v>1000</v>
      </c>
      <c r="G30" s="120" t="s">
        <v>21</v>
      </c>
      <c r="H30" s="202">
        <f t="shared" si="1"/>
        <v>400</v>
      </c>
      <c r="I30" s="118" t="s">
        <v>21</v>
      </c>
      <c r="J30" s="151">
        <v>100</v>
      </c>
      <c r="K30" s="217" t="s">
        <v>60</v>
      </c>
      <c r="L30" s="192">
        <f t="shared" si="0"/>
        <v>4</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12</v>
      </c>
      <c r="I32" s="118" t="s">
        <v>21</v>
      </c>
      <c r="J32" s="151">
        <v>10</v>
      </c>
      <c r="K32" s="217" t="s">
        <v>60</v>
      </c>
      <c r="L32" s="192">
        <f>H32/J32</f>
        <v>1.2</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20</v>
      </c>
      <c r="I34" s="118" t="s">
        <v>34</v>
      </c>
      <c r="J34" s="151">
        <v>4</v>
      </c>
      <c r="K34" s="217" t="s">
        <v>80</v>
      </c>
      <c r="L34" s="192">
        <f t="shared" ref="L34:L37" si="2">H34/J34</f>
        <v>5</v>
      </c>
      <c r="M34" s="124" t="s">
        <v>61</v>
      </c>
    </row>
    <row r="35" spans="2:13" ht="16.5" x14ac:dyDescent="0.35">
      <c r="B35" s="28" t="s">
        <v>163</v>
      </c>
      <c r="C35" s="51" t="s">
        <v>76</v>
      </c>
      <c r="D35" s="97">
        <v>2</v>
      </c>
      <c r="E35" s="74" t="s">
        <v>33</v>
      </c>
      <c r="F35" s="59"/>
      <c r="G35" s="60"/>
      <c r="H35" s="112">
        <f>$H$13*D35</f>
        <v>40</v>
      </c>
      <c r="I35" s="74" t="s">
        <v>34</v>
      </c>
      <c r="J35" s="58">
        <v>4</v>
      </c>
      <c r="K35" s="219" t="s">
        <v>80</v>
      </c>
      <c r="L35" s="209">
        <f t="shared" si="2"/>
        <v>10</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60</v>
      </c>
      <c r="I37" s="163" t="s">
        <v>21</v>
      </c>
      <c r="J37" s="155">
        <v>100</v>
      </c>
      <c r="K37" s="218" t="s">
        <v>80</v>
      </c>
      <c r="L37" s="210">
        <f t="shared" si="2"/>
        <v>0.6</v>
      </c>
      <c r="M37" s="167" t="s">
        <v>61</v>
      </c>
    </row>
    <row r="38" spans="2:13" ht="17" thickTop="1" x14ac:dyDescent="0.35">
      <c r="B38" s="29" t="s">
        <v>165</v>
      </c>
      <c r="C38" s="48" t="s">
        <v>76</v>
      </c>
      <c r="D38" s="65">
        <v>5</v>
      </c>
      <c r="E38" s="55" t="s">
        <v>72</v>
      </c>
      <c r="F38" s="62">
        <v>250</v>
      </c>
      <c r="G38" s="63" t="s">
        <v>61</v>
      </c>
      <c r="H38" s="200">
        <f t="shared" si="3"/>
        <v>100</v>
      </c>
      <c r="I38" s="55" t="s">
        <v>61</v>
      </c>
      <c r="J38" s="61"/>
      <c r="K38" s="219"/>
      <c r="L38" s="194">
        <f t="shared" ref="L38:L40" si="4">H38</f>
        <v>100</v>
      </c>
      <c r="M38" s="30" t="s">
        <v>61</v>
      </c>
    </row>
    <row r="39" spans="2:13" ht="16.5" x14ac:dyDescent="0.35">
      <c r="B39" s="28" t="s">
        <v>166</v>
      </c>
      <c r="C39" s="51" t="s">
        <v>76</v>
      </c>
      <c r="D39" s="97">
        <v>2</v>
      </c>
      <c r="E39" s="74" t="s">
        <v>72</v>
      </c>
      <c r="F39" s="59">
        <v>100</v>
      </c>
      <c r="G39" s="60" t="s">
        <v>61</v>
      </c>
      <c r="H39" s="97">
        <f t="shared" si="3"/>
        <v>40</v>
      </c>
      <c r="I39" s="74" t="s">
        <v>61</v>
      </c>
      <c r="J39" s="58"/>
      <c r="K39" s="219"/>
      <c r="L39" s="209">
        <f t="shared" si="4"/>
        <v>40</v>
      </c>
      <c r="M39" s="84" t="s">
        <v>61</v>
      </c>
    </row>
    <row r="40" spans="2:13" ht="16.5" x14ac:dyDescent="0.35">
      <c r="B40" s="85" t="s">
        <v>167</v>
      </c>
      <c r="C40" s="48" t="s">
        <v>76</v>
      </c>
      <c r="D40" s="65">
        <v>1</v>
      </c>
      <c r="E40" s="55" t="s">
        <v>72</v>
      </c>
      <c r="F40" s="62">
        <v>50</v>
      </c>
      <c r="G40" s="63" t="s">
        <v>61</v>
      </c>
      <c r="H40" s="65">
        <f t="shared" si="3"/>
        <v>20</v>
      </c>
      <c r="I40" s="55" t="s">
        <v>61</v>
      </c>
      <c r="J40" s="58"/>
      <c r="K40" s="219"/>
      <c r="L40" s="191">
        <f t="shared" si="4"/>
        <v>20</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3</v>
      </c>
      <c r="I42" s="55" t="s">
        <v>21</v>
      </c>
      <c r="J42" s="61">
        <v>5</v>
      </c>
      <c r="K42" s="219" t="s">
        <v>60</v>
      </c>
      <c r="L42" s="194">
        <f>H42/J42</f>
        <v>0.6</v>
      </c>
      <c r="M42" s="30" t="s">
        <v>61</v>
      </c>
    </row>
    <row r="43" spans="2:13" ht="16.5" x14ac:dyDescent="0.35">
      <c r="B43" s="28" t="s">
        <v>139</v>
      </c>
      <c r="C43" s="51" t="s">
        <v>79</v>
      </c>
      <c r="D43" s="95">
        <v>0.5</v>
      </c>
      <c r="E43" s="74" t="s">
        <v>22</v>
      </c>
      <c r="F43" s="59">
        <v>20</v>
      </c>
      <c r="G43" s="60" t="s">
        <v>21</v>
      </c>
      <c r="H43" s="95">
        <f t="shared" si="5"/>
        <v>10</v>
      </c>
      <c r="I43" s="74" t="s">
        <v>21</v>
      </c>
      <c r="J43" s="58"/>
      <c r="K43" s="219"/>
      <c r="L43" s="209"/>
      <c r="M43" s="84"/>
    </row>
    <row r="44" spans="2:13" ht="16.5" x14ac:dyDescent="0.35">
      <c r="B44" s="85" t="s">
        <v>153</v>
      </c>
      <c r="C44" s="48" t="s">
        <v>79</v>
      </c>
      <c r="D44" s="110">
        <v>0.3</v>
      </c>
      <c r="E44" s="55" t="s">
        <v>22</v>
      </c>
      <c r="F44" s="62">
        <v>20</v>
      </c>
      <c r="G44" s="63" t="s">
        <v>21</v>
      </c>
      <c r="H44" s="110">
        <f t="shared" si="5"/>
        <v>6</v>
      </c>
      <c r="I44" s="55" t="s">
        <v>21</v>
      </c>
      <c r="J44" s="58"/>
      <c r="K44" s="219"/>
      <c r="L44" s="191"/>
      <c r="M44" s="30"/>
    </row>
    <row r="45" spans="2:13" ht="17" thickBot="1" x14ac:dyDescent="0.4">
      <c r="B45" s="153" t="s">
        <v>154</v>
      </c>
      <c r="C45" s="126" t="s">
        <v>79</v>
      </c>
      <c r="D45" s="127">
        <v>0.2</v>
      </c>
      <c r="E45" s="128" t="s">
        <v>22</v>
      </c>
      <c r="F45" s="129">
        <v>20</v>
      </c>
      <c r="G45" s="130" t="s">
        <v>21</v>
      </c>
      <c r="H45" s="148">
        <f t="shared" si="5"/>
        <v>4</v>
      </c>
      <c r="I45" s="128" t="s">
        <v>21</v>
      </c>
      <c r="J45" s="155"/>
      <c r="K45" s="221"/>
      <c r="L45" s="208"/>
      <c r="M45" s="156"/>
    </row>
    <row r="46" spans="2:13" ht="17" thickTop="1" x14ac:dyDescent="0.35">
      <c r="B46" s="29" t="s">
        <v>169</v>
      </c>
      <c r="C46" s="48" t="s">
        <v>76</v>
      </c>
      <c r="D46" s="65">
        <v>1</v>
      </c>
      <c r="E46" s="55" t="s">
        <v>22</v>
      </c>
      <c r="F46" s="62">
        <v>50</v>
      </c>
      <c r="G46" s="63" t="s">
        <v>21</v>
      </c>
      <c r="H46" s="200">
        <f t="shared" si="5"/>
        <v>20</v>
      </c>
      <c r="I46" s="55" t="s">
        <v>21</v>
      </c>
      <c r="J46" s="61">
        <v>50</v>
      </c>
      <c r="K46" s="219" t="s">
        <v>60</v>
      </c>
      <c r="L46" s="194">
        <f t="shared" ref="L46:L61" si="6">H46/J46</f>
        <v>0.4</v>
      </c>
      <c r="M46" s="30" t="s">
        <v>61</v>
      </c>
    </row>
    <row r="47" spans="2:13" ht="17" thickBot="1" x14ac:dyDescent="0.4">
      <c r="B47" s="153"/>
      <c r="C47" s="126" t="s">
        <v>88</v>
      </c>
      <c r="D47" s="148">
        <v>1</v>
      </c>
      <c r="E47" s="128" t="s">
        <v>22</v>
      </c>
      <c r="F47" s="129">
        <v>50</v>
      </c>
      <c r="G47" s="130" t="s">
        <v>21</v>
      </c>
      <c r="H47" s="148">
        <f t="shared" si="5"/>
        <v>20</v>
      </c>
      <c r="I47" s="128" t="s">
        <v>21</v>
      </c>
      <c r="J47" s="155">
        <f>12.5/5</f>
        <v>2.5</v>
      </c>
      <c r="K47" s="221" t="s">
        <v>60</v>
      </c>
      <c r="L47" s="208">
        <f t="shared" si="6"/>
        <v>8</v>
      </c>
      <c r="M47" s="156" t="s">
        <v>61</v>
      </c>
    </row>
    <row r="48" spans="2:13" ht="17" thickTop="1" x14ac:dyDescent="0.35">
      <c r="B48" s="29" t="s">
        <v>26</v>
      </c>
      <c r="C48" s="48" t="s">
        <v>76</v>
      </c>
      <c r="D48" s="65">
        <v>5</v>
      </c>
      <c r="E48" s="66" t="s">
        <v>27</v>
      </c>
      <c r="F48" s="62" t="s">
        <v>28</v>
      </c>
      <c r="G48" s="63"/>
      <c r="H48" s="200">
        <f t="shared" si="5"/>
        <v>100</v>
      </c>
      <c r="I48" s="66" t="s">
        <v>29</v>
      </c>
      <c r="J48" s="61">
        <v>12.5</v>
      </c>
      <c r="K48" s="219" t="s">
        <v>60</v>
      </c>
      <c r="L48" s="194">
        <f t="shared" si="6"/>
        <v>8</v>
      </c>
      <c r="M48" s="114" t="s">
        <v>64</v>
      </c>
    </row>
    <row r="49" spans="2:13" ht="16.5" x14ac:dyDescent="0.35">
      <c r="B49" s="28"/>
      <c r="C49" s="51" t="s">
        <v>76</v>
      </c>
      <c r="D49" s="97">
        <v>10</v>
      </c>
      <c r="E49" s="76" t="s">
        <v>27</v>
      </c>
      <c r="F49" s="59" t="s">
        <v>28</v>
      </c>
      <c r="G49" s="60"/>
      <c r="H49" s="97">
        <f t="shared" si="5"/>
        <v>200</v>
      </c>
      <c r="I49" s="76" t="s">
        <v>29</v>
      </c>
      <c r="J49" s="58">
        <v>12.5</v>
      </c>
      <c r="K49" s="219" t="s">
        <v>60</v>
      </c>
      <c r="L49" s="209">
        <f t="shared" si="6"/>
        <v>16</v>
      </c>
      <c r="M49" s="96" t="s">
        <v>64</v>
      </c>
    </row>
    <row r="50" spans="2:13" ht="16.5" x14ac:dyDescent="0.35">
      <c r="B50" s="85"/>
      <c r="C50" s="48" t="s">
        <v>76</v>
      </c>
      <c r="D50" s="65">
        <v>15</v>
      </c>
      <c r="E50" s="66" t="s">
        <v>27</v>
      </c>
      <c r="F50" s="62" t="s">
        <v>28</v>
      </c>
      <c r="G50" s="63"/>
      <c r="H50" s="65">
        <f t="shared" si="5"/>
        <v>300</v>
      </c>
      <c r="I50" s="66" t="s">
        <v>29</v>
      </c>
      <c r="J50" s="58">
        <v>12.5</v>
      </c>
      <c r="K50" s="219" t="s">
        <v>60</v>
      </c>
      <c r="L50" s="191">
        <f t="shared" si="6"/>
        <v>24</v>
      </c>
      <c r="M50" s="114" t="s">
        <v>64</v>
      </c>
    </row>
    <row r="51" spans="2:13" ht="17" thickBot="1" x14ac:dyDescent="0.4">
      <c r="B51" s="153"/>
      <c r="C51" s="126" t="s">
        <v>76</v>
      </c>
      <c r="D51" s="148">
        <v>20</v>
      </c>
      <c r="E51" s="137" t="s">
        <v>27</v>
      </c>
      <c r="F51" s="129" t="s">
        <v>28</v>
      </c>
      <c r="G51" s="130"/>
      <c r="H51" s="148">
        <f t="shared" si="5"/>
        <v>400</v>
      </c>
      <c r="I51" s="137" t="s">
        <v>29</v>
      </c>
      <c r="J51" s="155">
        <v>12.5</v>
      </c>
      <c r="K51" s="221" t="s">
        <v>60</v>
      </c>
      <c r="L51" s="208">
        <f t="shared" si="6"/>
        <v>32</v>
      </c>
      <c r="M51" s="168" t="s">
        <v>64</v>
      </c>
    </row>
    <row r="52" spans="2:13" ht="17" thickTop="1" x14ac:dyDescent="0.35">
      <c r="B52" s="29" t="s">
        <v>30</v>
      </c>
      <c r="C52" s="48" t="s">
        <v>76</v>
      </c>
      <c r="D52" s="65">
        <v>5</v>
      </c>
      <c r="E52" s="66" t="s">
        <v>27</v>
      </c>
      <c r="F52" s="62" t="s">
        <v>28</v>
      </c>
      <c r="G52" s="63"/>
      <c r="H52" s="200">
        <f t="shared" si="5"/>
        <v>100</v>
      </c>
      <c r="I52" s="66" t="s">
        <v>29</v>
      </c>
      <c r="J52" s="61">
        <v>3.2</v>
      </c>
      <c r="K52" s="219" t="s">
        <v>60</v>
      </c>
      <c r="L52" s="194">
        <f t="shared" si="6"/>
        <v>31.25</v>
      </c>
      <c r="M52" s="114" t="s">
        <v>64</v>
      </c>
    </row>
    <row r="53" spans="2:13" ht="19.5" x14ac:dyDescent="0.5">
      <c r="B53" s="28" t="s">
        <v>170</v>
      </c>
      <c r="C53" s="51" t="s">
        <v>76</v>
      </c>
      <c r="D53" s="97">
        <v>10</v>
      </c>
      <c r="E53" s="76" t="s">
        <v>27</v>
      </c>
      <c r="F53" s="59" t="s">
        <v>28</v>
      </c>
      <c r="G53" s="60"/>
      <c r="H53" s="97">
        <f t="shared" si="5"/>
        <v>200</v>
      </c>
      <c r="I53" s="76" t="s">
        <v>29</v>
      </c>
      <c r="J53" s="58">
        <v>3.2</v>
      </c>
      <c r="K53" s="219" t="s">
        <v>60</v>
      </c>
      <c r="L53" s="209">
        <f t="shared" si="6"/>
        <v>62.5</v>
      </c>
      <c r="M53" s="96" t="s">
        <v>64</v>
      </c>
    </row>
    <row r="54" spans="2:13" ht="16.5" x14ac:dyDescent="0.35">
      <c r="B54" s="85"/>
      <c r="C54" s="48" t="s">
        <v>76</v>
      </c>
      <c r="D54" s="65">
        <v>15</v>
      </c>
      <c r="E54" s="66" t="s">
        <v>27</v>
      </c>
      <c r="F54" s="62" t="s">
        <v>28</v>
      </c>
      <c r="G54" s="63"/>
      <c r="H54" s="65">
        <f t="shared" si="5"/>
        <v>300</v>
      </c>
      <c r="I54" s="66" t="s">
        <v>29</v>
      </c>
      <c r="J54" s="58">
        <v>3.2</v>
      </c>
      <c r="K54" s="219" t="s">
        <v>60</v>
      </c>
      <c r="L54" s="191">
        <f t="shared" si="6"/>
        <v>93.75</v>
      </c>
      <c r="M54" s="114" t="s">
        <v>64</v>
      </c>
    </row>
    <row r="55" spans="2:13" ht="17" thickBot="1" x14ac:dyDescent="0.4">
      <c r="B55" s="153"/>
      <c r="C55" s="126" t="s">
        <v>76</v>
      </c>
      <c r="D55" s="148">
        <v>20</v>
      </c>
      <c r="E55" s="137" t="s">
        <v>27</v>
      </c>
      <c r="F55" s="129" t="s">
        <v>28</v>
      </c>
      <c r="G55" s="130"/>
      <c r="H55" s="148">
        <f t="shared" si="5"/>
        <v>400</v>
      </c>
      <c r="I55" s="137" t="s">
        <v>29</v>
      </c>
      <c r="J55" s="155">
        <v>3.2</v>
      </c>
      <c r="K55" s="221" t="s">
        <v>60</v>
      </c>
      <c r="L55" s="208">
        <f t="shared" si="6"/>
        <v>125</v>
      </c>
      <c r="M55" s="168" t="s">
        <v>64</v>
      </c>
    </row>
    <row r="56" spans="2:13" ht="17" thickTop="1" x14ac:dyDescent="0.35">
      <c r="B56" s="115" t="s">
        <v>172</v>
      </c>
      <c r="C56" s="116" t="s">
        <v>91</v>
      </c>
      <c r="D56" s="141">
        <v>0.03</v>
      </c>
      <c r="E56" s="118" t="s">
        <v>22</v>
      </c>
      <c r="F56" s="119">
        <v>1</v>
      </c>
      <c r="G56" s="120" t="s">
        <v>21</v>
      </c>
      <c r="H56" s="192">
        <f t="shared" si="5"/>
        <v>0.6</v>
      </c>
      <c r="I56" s="118" t="s">
        <v>21</v>
      </c>
      <c r="J56" s="151">
        <v>0.1</v>
      </c>
      <c r="K56" s="217" t="s">
        <v>60</v>
      </c>
      <c r="L56" s="192">
        <f t="shared" si="6"/>
        <v>5.9999999999999991</v>
      </c>
      <c r="M56" s="124" t="s">
        <v>61</v>
      </c>
    </row>
    <row r="57" spans="2:13" ht="16.5" x14ac:dyDescent="0.35">
      <c r="B57" s="28" t="s">
        <v>171</v>
      </c>
      <c r="C57" s="51" t="s">
        <v>91</v>
      </c>
      <c r="D57" s="93">
        <v>0.01</v>
      </c>
      <c r="E57" s="74" t="s">
        <v>22</v>
      </c>
      <c r="F57" s="59">
        <v>1</v>
      </c>
      <c r="G57" s="60" t="s">
        <v>21</v>
      </c>
      <c r="H57" s="93">
        <f t="shared" si="5"/>
        <v>0.2</v>
      </c>
      <c r="I57" s="74" t="s">
        <v>21</v>
      </c>
      <c r="J57" s="58">
        <v>0.1</v>
      </c>
      <c r="K57" s="219" t="s">
        <v>60</v>
      </c>
      <c r="L57" s="209">
        <f t="shared" si="6"/>
        <v>2</v>
      </c>
      <c r="M57" s="84" t="s">
        <v>61</v>
      </c>
    </row>
    <row r="58" spans="2:13" ht="16.5" x14ac:dyDescent="0.35">
      <c r="B58" s="85" t="s">
        <v>174</v>
      </c>
      <c r="C58" s="48" t="s">
        <v>78</v>
      </c>
      <c r="D58" s="69">
        <v>0.05</v>
      </c>
      <c r="E58" s="55" t="s">
        <v>32</v>
      </c>
      <c r="F58" s="77">
        <v>2.5</v>
      </c>
      <c r="G58" s="63" t="s">
        <v>21</v>
      </c>
      <c r="H58" s="69">
        <f t="shared" si="5"/>
        <v>1</v>
      </c>
      <c r="I58" s="55" t="s">
        <v>21</v>
      </c>
      <c r="J58" s="58">
        <v>0.1</v>
      </c>
      <c r="K58" s="219" t="s">
        <v>60</v>
      </c>
      <c r="L58" s="191">
        <f t="shared" si="6"/>
        <v>10</v>
      </c>
      <c r="M58" s="30" t="s">
        <v>61</v>
      </c>
    </row>
    <row r="59" spans="2:13" ht="16.5" x14ac:dyDescent="0.35">
      <c r="B59" s="28" t="s">
        <v>173</v>
      </c>
      <c r="C59" s="51" t="s">
        <v>78</v>
      </c>
      <c r="D59" s="95">
        <v>0.1</v>
      </c>
      <c r="E59" s="74" t="s">
        <v>22</v>
      </c>
      <c r="F59" s="94">
        <v>2.5</v>
      </c>
      <c r="G59" s="60" t="s">
        <v>21</v>
      </c>
      <c r="H59" s="95">
        <f t="shared" si="5"/>
        <v>2</v>
      </c>
      <c r="I59" s="74" t="s">
        <v>21</v>
      </c>
      <c r="J59" s="58">
        <v>1</v>
      </c>
      <c r="K59" s="219" t="s">
        <v>60</v>
      </c>
      <c r="L59" s="209">
        <f t="shared" si="6"/>
        <v>2</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0.2</v>
      </c>
      <c r="I61" s="128" t="s">
        <v>21</v>
      </c>
      <c r="J61" s="155">
        <v>1</v>
      </c>
      <c r="K61" s="221" t="s">
        <v>60</v>
      </c>
      <c r="L61" s="208">
        <f t="shared" si="6"/>
        <v>0.2</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10000</v>
      </c>
      <c r="G64" s="120" t="s">
        <v>34</v>
      </c>
      <c r="H64" s="158">
        <f t="shared" si="5"/>
        <v>2000</v>
      </c>
      <c r="I64" s="118" t="s">
        <v>34</v>
      </c>
      <c r="J64" s="122">
        <v>10</v>
      </c>
      <c r="K64" s="217" t="s">
        <v>60</v>
      </c>
      <c r="L64" s="189">
        <f t="shared" ref="L64:L76" si="7">H64/J64</f>
        <v>200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2</v>
      </c>
      <c r="I66" s="55" t="s">
        <v>21</v>
      </c>
      <c r="J66" s="58">
        <v>2</v>
      </c>
      <c r="K66" s="219" t="s">
        <v>60</v>
      </c>
      <c r="L66" s="191">
        <f t="shared" si="7"/>
        <v>1</v>
      </c>
      <c r="M66" s="30" t="s">
        <v>61</v>
      </c>
    </row>
    <row r="67" spans="2:13" ht="17" thickBot="1" x14ac:dyDescent="0.4">
      <c r="B67" s="153" t="s">
        <v>89</v>
      </c>
      <c r="C67" s="126" t="s">
        <v>76</v>
      </c>
      <c r="D67" s="127">
        <v>0.3</v>
      </c>
      <c r="E67" s="128" t="s">
        <v>22</v>
      </c>
      <c r="F67" s="129">
        <v>20</v>
      </c>
      <c r="G67" s="130" t="s">
        <v>21</v>
      </c>
      <c r="H67" s="127">
        <f t="shared" si="5"/>
        <v>6</v>
      </c>
      <c r="I67" s="128" t="s">
        <v>21</v>
      </c>
      <c r="J67" s="155">
        <v>2</v>
      </c>
      <c r="K67" s="221" t="s">
        <v>60</v>
      </c>
      <c r="L67" s="208">
        <f t="shared" si="7"/>
        <v>3</v>
      </c>
      <c r="M67" s="156" t="s">
        <v>61</v>
      </c>
    </row>
    <row r="68" spans="2:13" ht="17" thickTop="1" x14ac:dyDescent="0.35">
      <c r="B68" s="136" t="s">
        <v>81</v>
      </c>
      <c r="C68" s="170" t="s">
        <v>77</v>
      </c>
      <c r="D68" s="158">
        <v>1</v>
      </c>
      <c r="E68" s="118" t="s">
        <v>33</v>
      </c>
      <c r="F68" s="119">
        <v>50</v>
      </c>
      <c r="G68" s="120" t="s">
        <v>34</v>
      </c>
      <c r="H68" s="158">
        <f t="shared" si="5"/>
        <v>20</v>
      </c>
      <c r="I68" s="118" t="s">
        <v>34</v>
      </c>
      <c r="J68" s="122">
        <v>50</v>
      </c>
      <c r="K68" s="217" t="s">
        <v>80</v>
      </c>
      <c r="L68" s="189">
        <f t="shared" si="7"/>
        <v>0.4</v>
      </c>
      <c r="M68" s="124" t="s">
        <v>61</v>
      </c>
    </row>
    <row r="69" spans="2:13" ht="17" thickBot="1" x14ac:dyDescent="0.4">
      <c r="B69" s="153" t="s">
        <v>82</v>
      </c>
      <c r="C69" s="126" t="s">
        <v>83</v>
      </c>
      <c r="D69" s="148">
        <v>2</v>
      </c>
      <c r="E69" s="128" t="s">
        <v>33</v>
      </c>
      <c r="F69" s="129">
        <v>100</v>
      </c>
      <c r="G69" s="130" t="s">
        <v>34</v>
      </c>
      <c r="H69" s="148">
        <f t="shared" si="5"/>
        <v>40</v>
      </c>
      <c r="I69" s="128" t="s">
        <v>34</v>
      </c>
      <c r="J69" s="155">
        <v>50</v>
      </c>
      <c r="K69" s="221" t="s">
        <v>80</v>
      </c>
      <c r="L69" s="208">
        <f t="shared" si="7"/>
        <v>0.8</v>
      </c>
      <c r="M69" s="156" t="s">
        <v>61</v>
      </c>
    </row>
    <row r="70" spans="2:13" ht="17" thickTop="1" x14ac:dyDescent="0.35">
      <c r="B70" s="136" t="s">
        <v>36</v>
      </c>
      <c r="C70" s="170" t="s">
        <v>76</v>
      </c>
      <c r="D70" s="141">
        <v>0.01</v>
      </c>
      <c r="E70" s="118" t="s">
        <v>22</v>
      </c>
      <c r="F70" s="149">
        <v>0.2</v>
      </c>
      <c r="G70" s="120" t="s">
        <v>21</v>
      </c>
      <c r="H70" s="141">
        <f t="shared" si="5"/>
        <v>0.2</v>
      </c>
      <c r="I70" s="118" t="s">
        <v>21</v>
      </c>
      <c r="J70" s="122">
        <v>0.1</v>
      </c>
      <c r="K70" s="217" t="s">
        <v>60</v>
      </c>
      <c r="L70" s="189">
        <f t="shared" si="7"/>
        <v>2</v>
      </c>
      <c r="M70" s="124" t="s">
        <v>61</v>
      </c>
    </row>
    <row r="71" spans="2:13" ht="17" thickBot="1" x14ac:dyDescent="0.4">
      <c r="B71" s="153" t="s">
        <v>177</v>
      </c>
      <c r="C71" s="126" t="s">
        <v>76</v>
      </c>
      <c r="D71" s="146">
        <v>0.02</v>
      </c>
      <c r="E71" s="128" t="s">
        <v>22</v>
      </c>
      <c r="F71" s="129">
        <v>1</v>
      </c>
      <c r="G71" s="130" t="s">
        <v>115</v>
      </c>
      <c r="H71" s="127">
        <f t="shared" si="5"/>
        <v>0.4</v>
      </c>
      <c r="I71" s="128" t="s">
        <v>21</v>
      </c>
      <c r="J71" s="155">
        <v>0.1</v>
      </c>
      <c r="K71" s="221" t="s">
        <v>60</v>
      </c>
      <c r="L71" s="208">
        <f t="shared" si="7"/>
        <v>4</v>
      </c>
      <c r="M71" s="156" t="s">
        <v>61</v>
      </c>
    </row>
    <row r="72" spans="2:13" ht="17" thickTop="1" x14ac:dyDescent="0.35">
      <c r="B72" s="136" t="s">
        <v>37</v>
      </c>
      <c r="C72" s="170" t="s">
        <v>76</v>
      </c>
      <c r="D72" s="158">
        <v>15</v>
      </c>
      <c r="E72" s="118" t="s">
        <v>38</v>
      </c>
      <c r="F72" s="119">
        <v>1500</v>
      </c>
      <c r="G72" s="120" t="s">
        <v>178</v>
      </c>
      <c r="H72" s="158">
        <f t="shared" si="5"/>
        <v>300</v>
      </c>
      <c r="I72" s="118" t="s">
        <v>21</v>
      </c>
      <c r="J72" s="122">
        <v>25</v>
      </c>
      <c r="K72" s="217" t="s">
        <v>60</v>
      </c>
      <c r="L72" s="189">
        <f t="shared" si="7"/>
        <v>12</v>
      </c>
      <c r="M72" s="124" t="s">
        <v>61</v>
      </c>
    </row>
    <row r="73" spans="2:13" ht="17" thickBot="1" x14ac:dyDescent="0.4">
      <c r="B73" s="153" t="s">
        <v>179</v>
      </c>
      <c r="C73" s="126" t="s">
        <v>76</v>
      </c>
      <c r="D73" s="148">
        <v>20</v>
      </c>
      <c r="E73" s="128" t="s">
        <v>38</v>
      </c>
      <c r="F73" s="129">
        <v>1500</v>
      </c>
      <c r="G73" s="130" t="s">
        <v>178</v>
      </c>
      <c r="H73" s="148">
        <f t="shared" si="5"/>
        <v>400</v>
      </c>
      <c r="I73" s="128" t="s">
        <v>21</v>
      </c>
      <c r="J73" s="155">
        <v>25</v>
      </c>
      <c r="K73" s="221" t="s">
        <v>60</v>
      </c>
      <c r="L73" s="208">
        <f t="shared" si="7"/>
        <v>16</v>
      </c>
      <c r="M73" s="156" t="s">
        <v>61</v>
      </c>
    </row>
    <row r="74" spans="2:13" ht="17" thickTop="1" x14ac:dyDescent="0.35">
      <c r="B74" s="157" t="s">
        <v>180</v>
      </c>
      <c r="C74" s="116" t="s">
        <v>76</v>
      </c>
      <c r="D74" s="141">
        <v>0.02</v>
      </c>
      <c r="E74" s="118" t="s">
        <v>22</v>
      </c>
      <c r="F74" s="119">
        <v>1</v>
      </c>
      <c r="G74" s="120" t="s">
        <v>21</v>
      </c>
      <c r="H74" s="117">
        <f t="shared" si="5"/>
        <v>0.4</v>
      </c>
      <c r="I74" s="118" t="s">
        <v>21</v>
      </c>
      <c r="J74" s="122">
        <v>1</v>
      </c>
      <c r="K74" s="217" t="s">
        <v>60</v>
      </c>
      <c r="L74" s="189">
        <f t="shared" si="7"/>
        <v>0.4</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40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20</v>
      </c>
      <c r="I80" s="118" t="s">
        <v>21</v>
      </c>
      <c r="J80" s="122">
        <v>50</v>
      </c>
      <c r="K80" s="217" t="s">
        <v>60</v>
      </c>
      <c r="L80" s="189">
        <f t="shared" si="8"/>
        <v>0.4</v>
      </c>
      <c r="M80" s="124" t="s">
        <v>61</v>
      </c>
    </row>
    <row r="81" spans="2:13" ht="16.5" x14ac:dyDescent="0.35">
      <c r="B81" s="28"/>
      <c r="C81" s="51" t="s">
        <v>76</v>
      </c>
      <c r="D81" s="97">
        <v>2</v>
      </c>
      <c r="E81" s="74" t="s">
        <v>22</v>
      </c>
      <c r="F81" s="59">
        <v>100</v>
      </c>
      <c r="G81" s="60" t="s">
        <v>21</v>
      </c>
      <c r="H81" s="97">
        <f t="shared" si="5"/>
        <v>40</v>
      </c>
      <c r="I81" s="74" t="s">
        <v>21</v>
      </c>
      <c r="J81" s="58">
        <v>50</v>
      </c>
      <c r="K81" s="219" t="s">
        <v>60</v>
      </c>
      <c r="L81" s="209">
        <f t="shared" si="8"/>
        <v>0.8</v>
      </c>
      <c r="M81" s="84" t="s">
        <v>61</v>
      </c>
    </row>
    <row r="82" spans="2:13" ht="16.5" x14ac:dyDescent="0.35">
      <c r="B82" s="27" t="s">
        <v>182</v>
      </c>
      <c r="C82" s="53" t="s">
        <v>84</v>
      </c>
      <c r="D82" s="65">
        <v>4</v>
      </c>
      <c r="E82" s="55" t="s">
        <v>22</v>
      </c>
      <c r="F82" s="62">
        <v>250</v>
      </c>
      <c r="G82" s="63" t="s">
        <v>21</v>
      </c>
      <c r="H82" s="65">
        <f t="shared" si="5"/>
        <v>80</v>
      </c>
      <c r="I82" s="55" t="s">
        <v>21</v>
      </c>
      <c r="J82" s="58">
        <v>50</v>
      </c>
      <c r="K82" s="219" t="s">
        <v>60</v>
      </c>
      <c r="L82" s="191">
        <f t="shared" si="8"/>
        <v>1.6</v>
      </c>
      <c r="M82" s="30" t="s">
        <v>61</v>
      </c>
    </row>
    <row r="83" spans="2:13" ht="17" thickBot="1" x14ac:dyDescent="0.4">
      <c r="B83" s="153"/>
      <c r="C83" s="126" t="s">
        <v>84</v>
      </c>
      <c r="D83" s="148">
        <v>5</v>
      </c>
      <c r="E83" s="128" t="s">
        <v>22</v>
      </c>
      <c r="F83" s="129">
        <v>250</v>
      </c>
      <c r="G83" s="130" t="s">
        <v>21</v>
      </c>
      <c r="H83" s="148">
        <f t="shared" si="5"/>
        <v>100</v>
      </c>
      <c r="I83" s="128" t="s">
        <v>21</v>
      </c>
      <c r="J83" s="155">
        <v>50</v>
      </c>
      <c r="K83" s="221" t="s">
        <v>60</v>
      </c>
      <c r="L83" s="208">
        <f t="shared" si="8"/>
        <v>2</v>
      </c>
      <c r="M83" s="156" t="s">
        <v>61</v>
      </c>
    </row>
    <row r="84" spans="2:13" ht="17" thickTop="1" x14ac:dyDescent="0.35">
      <c r="B84" s="136" t="s">
        <v>140</v>
      </c>
      <c r="C84" s="170" t="s">
        <v>76</v>
      </c>
      <c r="D84" s="158">
        <v>60</v>
      </c>
      <c r="E84" s="118" t="s">
        <v>22</v>
      </c>
      <c r="F84" s="119">
        <v>4500</v>
      </c>
      <c r="G84" s="120" t="s">
        <v>21</v>
      </c>
      <c r="H84" s="158">
        <f t="shared" si="5"/>
        <v>1200</v>
      </c>
      <c r="I84" s="118" t="s">
        <v>21</v>
      </c>
      <c r="J84" s="122">
        <v>100</v>
      </c>
      <c r="K84" s="217" t="s">
        <v>60</v>
      </c>
      <c r="L84" s="189">
        <f t="shared" si="8"/>
        <v>12</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60</v>
      </c>
      <c r="G86" s="120" t="s">
        <v>21</v>
      </c>
      <c r="H86" s="158">
        <f t="shared" si="5"/>
        <v>20</v>
      </c>
      <c r="I86" s="118" t="s">
        <v>21</v>
      </c>
      <c r="J86" s="122">
        <v>20</v>
      </c>
      <c r="K86" s="217" t="s">
        <v>60</v>
      </c>
      <c r="L86" s="189">
        <f t="shared" ref="L86:L88" si="9">H86/J86</f>
        <v>1</v>
      </c>
      <c r="M86" s="124" t="s">
        <v>61</v>
      </c>
    </row>
    <row r="87" spans="2:13" ht="16.5" x14ac:dyDescent="0.35">
      <c r="B87" s="28" t="s">
        <v>149</v>
      </c>
      <c r="C87" s="51" t="s">
        <v>78</v>
      </c>
      <c r="D87" s="97">
        <v>2</v>
      </c>
      <c r="E87" s="74" t="s">
        <v>22</v>
      </c>
      <c r="F87" s="59">
        <f>3*H13</f>
        <v>60</v>
      </c>
      <c r="G87" s="60" t="s">
        <v>21</v>
      </c>
      <c r="H87" s="97">
        <f t="shared" si="5"/>
        <v>40</v>
      </c>
      <c r="I87" s="74" t="s">
        <v>21</v>
      </c>
      <c r="J87" s="58">
        <v>20</v>
      </c>
      <c r="K87" s="219" t="s">
        <v>60</v>
      </c>
      <c r="L87" s="209">
        <f t="shared" si="9"/>
        <v>2</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1</v>
      </c>
      <c r="I90" s="118" t="s">
        <v>21</v>
      </c>
      <c r="J90" s="122">
        <v>2</v>
      </c>
      <c r="K90" s="217" t="s">
        <v>60</v>
      </c>
      <c r="L90" s="189">
        <f t="shared" ref="L90:L117" si="10">H90/J90</f>
        <v>0.5</v>
      </c>
      <c r="M90" s="124" t="s">
        <v>61</v>
      </c>
    </row>
    <row r="91" spans="2:13" ht="16.5" x14ac:dyDescent="0.35">
      <c r="B91" s="86" t="s">
        <v>107</v>
      </c>
      <c r="C91" s="56" t="s">
        <v>77</v>
      </c>
      <c r="D91" s="111">
        <v>0.1</v>
      </c>
      <c r="E91" s="88" t="s">
        <v>22</v>
      </c>
      <c r="F91" s="89">
        <v>4</v>
      </c>
      <c r="G91" s="90" t="s">
        <v>21</v>
      </c>
      <c r="H91" s="111">
        <f t="shared" si="5"/>
        <v>2</v>
      </c>
      <c r="I91" s="88" t="s">
        <v>21</v>
      </c>
      <c r="J91" s="58">
        <v>2</v>
      </c>
      <c r="K91" s="220" t="s">
        <v>60</v>
      </c>
      <c r="L91" s="212">
        <f t="shared" si="10"/>
        <v>1</v>
      </c>
      <c r="M91" s="91" t="s">
        <v>61</v>
      </c>
    </row>
    <row r="92" spans="2:13" ht="16.5" x14ac:dyDescent="0.35">
      <c r="B92" s="27" t="s">
        <v>108</v>
      </c>
      <c r="C92" s="48" t="s">
        <v>77</v>
      </c>
      <c r="D92" s="110">
        <v>0.1</v>
      </c>
      <c r="E92" s="55" t="s">
        <v>22</v>
      </c>
      <c r="F92" s="62">
        <v>2</v>
      </c>
      <c r="G92" s="63" t="s">
        <v>21</v>
      </c>
      <c r="H92" s="110">
        <f t="shared" si="5"/>
        <v>2</v>
      </c>
      <c r="I92" s="55" t="s">
        <v>21</v>
      </c>
      <c r="J92" s="58">
        <v>2</v>
      </c>
      <c r="K92" s="219" t="s">
        <v>60</v>
      </c>
      <c r="L92" s="191">
        <f t="shared" si="10"/>
        <v>1</v>
      </c>
      <c r="M92" s="30" t="s">
        <v>61</v>
      </c>
    </row>
    <row r="93" spans="2:13" ht="17" thickBot="1" x14ac:dyDescent="0.4">
      <c r="B93" s="180"/>
      <c r="C93" s="161" t="s">
        <v>88</v>
      </c>
      <c r="D93" s="181">
        <v>0.1</v>
      </c>
      <c r="E93" s="163" t="s">
        <v>22</v>
      </c>
      <c r="F93" s="164">
        <v>2</v>
      </c>
      <c r="G93" s="165" t="s">
        <v>21</v>
      </c>
      <c r="H93" s="181">
        <f t="shared" si="5"/>
        <v>2</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500</v>
      </c>
      <c r="I94" s="118" t="s">
        <v>21</v>
      </c>
      <c r="J94" s="122">
        <v>40</v>
      </c>
      <c r="K94" s="217" t="s">
        <v>60</v>
      </c>
      <c r="L94" s="189">
        <f t="shared" si="10"/>
        <v>12.5</v>
      </c>
      <c r="M94" s="124" t="s">
        <v>61</v>
      </c>
    </row>
    <row r="95" spans="2:13" ht="17" thickBot="1" x14ac:dyDescent="0.4">
      <c r="B95" s="153" t="s">
        <v>130</v>
      </c>
      <c r="C95" s="126" t="s">
        <v>76</v>
      </c>
      <c r="D95" s="148">
        <v>50</v>
      </c>
      <c r="E95" s="128" t="s">
        <v>22</v>
      </c>
      <c r="F95" s="129">
        <v>2000</v>
      </c>
      <c r="G95" s="130" t="s">
        <v>21</v>
      </c>
      <c r="H95" s="148">
        <f t="shared" si="5"/>
        <v>1000</v>
      </c>
      <c r="I95" s="128" t="s">
        <v>21</v>
      </c>
      <c r="J95" s="155">
        <v>40</v>
      </c>
      <c r="K95" s="221" t="s">
        <v>60</v>
      </c>
      <c r="L95" s="208">
        <f t="shared" si="10"/>
        <v>25</v>
      </c>
      <c r="M95" s="156" t="s">
        <v>61</v>
      </c>
    </row>
    <row r="96" spans="2:13" ht="17" thickTop="1" x14ac:dyDescent="0.35">
      <c r="B96" s="136" t="s">
        <v>39</v>
      </c>
      <c r="C96" s="170" t="s">
        <v>76</v>
      </c>
      <c r="D96" s="141">
        <v>0.25</v>
      </c>
      <c r="E96" s="118" t="s">
        <v>40</v>
      </c>
      <c r="F96" s="143"/>
      <c r="G96" s="120"/>
      <c r="H96" s="141">
        <f t="shared" ref="H96:H99" si="11">$H$13*D96</f>
        <v>5</v>
      </c>
      <c r="I96" s="118" t="s">
        <v>41</v>
      </c>
      <c r="J96" s="122">
        <v>0.2</v>
      </c>
      <c r="K96" s="217" t="s">
        <v>138</v>
      </c>
      <c r="L96" s="189">
        <f t="shared" si="10"/>
        <v>25</v>
      </c>
      <c r="M96" s="124" t="s">
        <v>61</v>
      </c>
    </row>
    <row r="97" spans="2:13" ht="16.5" x14ac:dyDescent="0.35">
      <c r="B97" s="28" t="s">
        <v>183</v>
      </c>
      <c r="C97" s="51" t="s">
        <v>76</v>
      </c>
      <c r="D97" s="95">
        <v>0.5</v>
      </c>
      <c r="E97" s="74" t="s">
        <v>40</v>
      </c>
      <c r="F97" s="59"/>
      <c r="G97" s="60"/>
      <c r="H97" s="95">
        <f t="shared" si="11"/>
        <v>10</v>
      </c>
      <c r="I97" s="74" t="s">
        <v>41</v>
      </c>
      <c r="J97" s="58">
        <v>0.2</v>
      </c>
      <c r="K97" s="219" t="s">
        <v>138</v>
      </c>
      <c r="L97" s="215">
        <f t="shared" si="10"/>
        <v>50</v>
      </c>
      <c r="M97" s="84" t="s">
        <v>61</v>
      </c>
    </row>
    <row r="98" spans="2:13" ht="16.5" x14ac:dyDescent="0.35">
      <c r="B98" s="85" t="s">
        <v>184</v>
      </c>
      <c r="C98" s="48" t="s">
        <v>76</v>
      </c>
      <c r="D98" s="69">
        <v>0.75</v>
      </c>
      <c r="E98" s="55" t="s">
        <v>40</v>
      </c>
      <c r="F98" s="62"/>
      <c r="G98" s="63"/>
      <c r="H98" s="69">
        <f t="shared" si="11"/>
        <v>15</v>
      </c>
      <c r="I98" s="55" t="s">
        <v>41</v>
      </c>
      <c r="J98" s="58">
        <v>0.2</v>
      </c>
      <c r="K98" s="219" t="s">
        <v>138</v>
      </c>
      <c r="L98" s="196">
        <f t="shared" si="10"/>
        <v>75</v>
      </c>
      <c r="M98" s="30" t="s">
        <v>61</v>
      </c>
    </row>
    <row r="99" spans="2:13" ht="17" thickBot="1" x14ac:dyDescent="0.4">
      <c r="B99" s="153"/>
      <c r="C99" s="126" t="s">
        <v>76</v>
      </c>
      <c r="D99" s="148">
        <v>1</v>
      </c>
      <c r="E99" s="128" t="s">
        <v>40</v>
      </c>
      <c r="F99" s="129"/>
      <c r="G99" s="130"/>
      <c r="H99" s="148">
        <f t="shared" si="11"/>
        <v>20</v>
      </c>
      <c r="I99" s="128" t="s">
        <v>41</v>
      </c>
      <c r="J99" s="155">
        <v>0.2</v>
      </c>
      <c r="K99" s="221" t="s">
        <v>138</v>
      </c>
      <c r="L99" s="213">
        <f t="shared" si="10"/>
        <v>100</v>
      </c>
      <c r="M99" s="156" t="s">
        <v>61</v>
      </c>
    </row>
    <row r="100" spans="2:13" ht="17" thickTop="1" x14ac:dyDescent="0.35">
      <c r="B100" s="136" t="s">
        <v>122</v>
      </c>
      <c r="C100" s="170" t="s">
        <v>77</v>
      </c>
      <c r="D100" s="158">
        <v>2</v>
      </c>
      <c r="E100" s="118" t="s">
        <v>22</v>
      </c>
      <c r="F100" s="119">
        <v>125</v>
      </c>
      <c r="G100" s="120" t="s">
        <v>21</v>
      </c>
      <c r="H100" s="158">
        <f t="shared" si="5"/>
        <v>40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10</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1</v>
      </c>
      <c r="I102" s="118" t="s">
        <v>21</v>
      </c>
      <c r="J102" s="122">
        <v>5</v>
      </c>
      <c r="K102" s="217" t="s">
        <v>60</v>
      </c>
      <c r="L102" s="195">
        <f t="shared" si="10"/>
        <v>0.2</v>
      </c>
      <c r="M102" s="124" t="s">
        <v>61</v>
      </c>
    </row>
    <row r="103" spans="2:13" ht="16.5" x14ac:dyDescent="0.35">
      <c r="B103" s="28" t="s">
        <v>85</v>
      </c>
      <c r="C103" s="51" t="s">
        <v>76</v>
      </c>
      <c r="D103" s="95">
        <v>0.1</v>
      </c>
      <c r="E103" s="74" t="s">
        <v>22</v>
      </c>
      <c r="F103" s="59">
        <v>2</v>
      </c>
      <c r="G103" s="60" t="s">
        <v>21</v>
      </c>
      <c r="H103" s="95">
        <f t="shared" si="5"/>
        <v>2</v>
      </c>
      <c r="I103" s="74" t="s">
        <v>21</v>
      </c>
      <c r="J103" s="58">
        <v>5</v>
      </c>
      <c r="K103" s="219" t="s">
        <v>60</v>
      </c>
      <c r="L103" s="215">
        <f t="shared" si="10"/>
        <v>0.4</v>
      </c>
      <c r="M103" s="84" t="s">
        <v>61</v>
      </c>
    </row>
    <row r="104" spans="2:13" ht="16.5" x14ac:dyDescent="0.35">
      <c r="B104" s="85" t="s">
        <v>86</v>
      </c>
      <c r="C104" s="48" t="s">
        <v>83</v>
      </c>
      <c r="D104" s="110">
        <v>0.3</v>
      </c>
      <c r="E104" s="55" t="s">
        <v>22</v>
      </c>
      <c r="F104" s="62">
        <v>10</v>
      </c>
      <c r="G104" s="63" t="s">
        <v>21</v>
      </c>
      <c r="H104" s="110">
        <f t="shared" si="5"/>
        <v>6</v>
      </c>
      <c r="I104" s="55" t="s">
        <v>21</v>
      </c>
      <c r="J104" s="58">
        <v>5</v>
      </c>
      <c r="K104" s="219" t="s">
        <v>60</v>
      </c>
      <c r="L104" s="196">
        <f t="shared" si="10"/>
        <v>1.2</v>
      </c>
      <c r="M104" s="30" t="s">
        <v>61</v>
      </c>
    </row>
    <row r="105" spans="2:13" ht="16.5" x14ac:dyDescent="0.35">
      <c r="B105" s="28" t="s">
        <v>87</v>
      </c>
      <c r="C105" s="51" t="s">
        <v>88</v>
      </c>
      <c r="D105" s="93">
        <v>0.25</v>
      </c>
      <c r="E105" s="74" t="s">
        <v>22</v>
      </c>
      <c r="F105" s="59">
        <v>20</v>
      </c>
      <c r="G105" s="60" t="s">
        <v>21</v>
      </c>
      <c r="H105" s="93">
        <f t="shared" si="5"/>
        <v>5</v>
      </c>
      <c r="I105" s="74" t="s">
        <v>21</v>
      </c>
      <c r="J105" s="58">
        <v>2</v>
      </c>
      <c r="K105" s="219" t="s">
        <v>60</v>
      </c>
      <c r="L105" s="215">
        <f t="shared" si="10"/>
        <v>2.5</v>
      </c>
      <c r="M105" s="84" t="s">
        <v>61</v>
      </c>
    </row>
    <row r="106" spans="2:13" ht="16.5" x14ac:dyDescent="0.35">
      <c r="B106" s="85" t="s">
        <v>90</v>
      </c>
      <c r="C106" s="48" t="s">
        <v>76</v>
      </c>
      <c r="D106" s="110">
        <v>0.2</v>
      </c>
      <c r="E106" s="55" t="s">
        <v>22</v>
      </c>
      <c r="F106" s="62">
        <v>10</v>
      </c>
      <c r="G106" s="63" t="s">
        <v>21</v>
      </c>
      <c r="H106" s="65">
        <f t="shared" ref="H106:H117" si="12">IF($H$13*D106&lt;=F106,$H$13*D106,F106)</f>
        <v>4</v>
      </c>
      <c r="I106" s="55" t="s">
        <v>21</v>
      </c>
      <c r="J106" s="58">
        <v>5</v>
      </c>
      <c r="K106" s="219" t="s">
        <v>60</v>
      </c>
      <c r="L106" s="196">
        <f t="shared" si="10"/>
        <v>0.8</v>
      </c>
      <c r="M106" s="30" t="s">
        <v>61</v>
      </c>
    </row>
    <row r="107" spans="2:13" ht="17" thickBot="1" x14ac:dyDescent="0.4">
      <c r="B107" s="125"/>
      <c r="C107" s="179" t="s">
        <v>76</v>
      </c>
      <c r="D107" s="127">
        <v>0.3</v>
      </c>
      <c r="E107" s="128" t="s">
        <v>22</v>
      </c>
      <c r="F107" s="129">
        <v>10</v>
      </c>
      <c r="G107" s="130" t="s">
        <v>21</v>
      </c>
      <c r="H107" s="127">
        <f t="shared" si="12"/>
        <v>6</v>
      </c>
      <c r="I107" s="128" t="s">
        <v>21</v>
      </c>
      <c r="J107" s="155">
        <v>5</v>
      </c>
      <c r="K107" s="221" t="s">
        <v>60</v>
      </c>
      <c r="L107" s="213">
        <f t="shared" si="10"/>
        <v>1.2</v>
      </c>
      <c r="M107" s="156" t="s">
        <v>61</v>
      </c>
    </row>
    <row r="108" spans="2:13" ht="17" thickTop="1" x14ac:dyDescent="0.35">
      <c r="B108" s="115" t="s">
        <v>92</v>
      </c>
      <c r="C108" s="116" t="s">
        <v>91</v>
      </c>
      <c r="D108" s="158">
        <v>50</v>
      </c>
      <c r="E108" s="118" t="s">
        <v>33</v>
      </c>
      <c r="F108" s="119">
        <f>50*H13</f>
        <v>1000</v>
      </c>
      <c r="G108" s="120" t="s">
        <v>34</v>
      </c>
      <c r="H108" s="158">
        <f t="shared" si="12"/>
        <v>1000</v>
      </c>
      <c r="I108" s="118" t="s">
        <v>34</v>
      </c>
      <c r="J108" s="122">
        <v>1</v>
      </c>
      <c r="K108" s="217" t="s">
        <v>60</v>
      </c>
      <c r="L108" s="195">
        <f t="shared" si="10"/>
        <v>1000</v>
      </c>
      <c r="M108" s="124" t="s">
        <v>61</v>
      </c>
    </row>
    <row r="109" spans="2:13" ht="17" thickBot="1" x14ac:dyDescent="0.4">
      <c r="B109" s="125" t="s">
        <v>73</v>
      </c>
      <c r="C109" s="179" t="s">
        <v>76</v>
      </c>
      <c r="D109" s="146">
        <v>0.25</v>
      </c>
      <c r="E109" s="137" t="s">
        <v>27</v>
      </c>
      <c r="F109" s="129">
        <f>0.75*H13</f>
        <v>15</v>
      </c>
      <c r="G109" s="177" t="s">
        <v>27</v>
      </c>
      <c r="H109" s="146">
        <f t="shared" si="12"/>
        <v>5</v>
      </c>
      <c r="I109" s="137" t="s">
        <v>27</v>
      </c>
      <c r="J109" s="155">
        <v>200</v>
      </c>
      <c r="K109" s="221" t="s">
        <v>80</v>
      </c>
      <c r="L109" s="214">
        <f t="shared" si="10"/>
        <v>2.5000000000000001E-2</v>
      </c>
      <c r="M109" s="168" t="s">
        <v>64</v>
      </c>
    </row>
    <row r="110" spans="2:13" ht="17" thickTop="1" x14ac:dyDescent="0.35">
      <c r="B110" s="115" t="s">
        <v>45</v>
      </c>
      <c r="C110" s="116" t="s">
        <v>76</v>
      </c>
      <c r="D110" s="141">
        <v>0.05</v>
      </c>
      <c r="E110" s="118" t="s">
        <v>22</v>
      </c>
      <c r="F110" s="119">
        <f>0.1*H13</f>
        <v>2</v>
      </c>
      <c r="G110" s="120" t="s">
        <v>21</v>
      </c>
      <c r="H110" s="141">
        <f t="shared" si="12"/>
        <v>1</v>
      </c>
      <c r="I110" s="118" t="s">
        <v>21</v>
      </c>
      <c r="J110" s="122">
        <v>10</v>
      </c>
      <c r="K110" s="217" t="s">
        <v>60</v>
      </c>
      <c r="L110" s="195">
        <f t="shared" si="10"/>
        <v>0.1</v>
      </c>
      <c r="M110" s="124" t="s">
        <v>61</v>
      </c>
    </row>
    <row r="111" spans="2:13" ht="17" thickBot="1" x14ac:dyDescent="0.4">
      <c r="B111" s="125" t="s">
        <v>114</v>
      </c>
      <c r="C111" s="179" t="s">
        <v>76</v>
      </c>
      <c r="D111" s="127">
        <v>0.1</v>
      </c>
      <c r="E111" s="128" t="s">
        <v>22</v>
      </c>
      <c r="F111" s="129">
        <f>0.2*H13</f>
        <v>4</v>
      </c>
      <c r="G111" s="130" t="s">
        <v>21</v>
      </c>
      <c r="H111" s="127">
        <f t="shared" si="12"/>
        <v>2</v>
      </c>
      <c r="I111" s="128" t="s">
        <v>21</v>
      </c>
      <c r="J111" s="155">
        <v>10</v>
      </c>
      <c r="K111" s="221" t="s">
        <v>60</v>
      </c>
      <c r="L111" s="213">
        <f t="shared" si="10"/>
        <v>0.2</v>
      </c>
      <c r="M111" s="156" t="s">
        <v>61</v>
      </c>
    </row>
    <row r="112" spans="2:13" ht="17" thickTop="1" x14ac:dyDescent="0.35">
      <c r="B112" s="115" t="s">
        <v>116</v>
      </c>
      <c r="C112" s="123" t="s">
        <v>117</v>
      </c>
      <c r="D112" s="141">
        <v>0.02</v>
      </c>
      <c r="E112" s="118" t="s">
        <v>22</v>
      </c>
      <c r="F112" s="119">
        <v>2</v>
      </c>
      <c r="G112" s="120" t="s">
        <v>21</v>
      </c>
      <c r="H112" s="117">
        <f t="shared" si="12"/>
        <v>0.4</v>
      </c>
      <c r="I112" s="118" t="s">
        <v>21</v>
      </c>
      <c r="J112" s="122">
        <v>0.4</v>
      </c>
      <c r="K112" s="217" t="s">
        <v>60</v>
      </c>
      <c r="L112" s="195">
        <f t="shared" si="10"/>
        <v>1</v>
      </c>
      <c r="M112" s="124" t="s">
        <v>61</v>
      </c>
    </row>
    <row r="113" spans="2:13" ht="17" thickBot="1" x14ac:dyDescent="0.4">
      <c r="B113" s="125" t="s">
        <v>128</v>
      </c>
      <c r="C113" s="179" t="s">
        <v>117</v>
      </c>
      <c r="D113" s="159">
        <v>1E-3</v>
      </c>
      <c r="E113" s="128" t="s">
        <v>22</v>
      </c>
      <c r="F113" s="129">
        <v>10</v>
      </c>
      <c r="G113" s="130" t="s">
        <v>115</v>
      </c>
      <c r="H113" s="159">
        <f t="shared" si="12"/>
        <v>0.02</v>
      </c>
      <c r="I113" s="128" t="s">
        <v>21</v>
      </c>
      <c r="J113" s="155">
        <v>0.4</v>
      </c>
      <c r="K113" s="221" t="s">
        <v>60</v>
      </c>
      <c r="L113" s="213">
        <f t="shared" si="10"/>
        <v>4.9999999999999996E-2</v>
      </c>
      <c r="M113" s="156" t="s">
        <v>61</v>
      </c>
    </row>
    <row r="114" spans="2:13" ht="17" thickTop="1" x14ac:dyDescent="0.35">
      <c r="B114" s="115" t="s">
        <v>93</v>
      </c>
      <c r="C114" s="116" t="s">
        <v>91</v>
      </c>
      <c r="D114" s="117">
        <v>0.1</v>
      </c>
      <c r="E114" s="183" t="s">
        <v>27</v>
      </c>
      <c r="F114" s="119">
        <v>2</v>
      </c>
      <c r="G114" s="184" t="s">
        <v>27</v>
      </c>
      <c r="H114" s="117">
        <f t="shared" si="12"/>
        <v>2</v>
      </c>
      <c r="I114" s="142" t="s">
        <v>27</v>
      </c>
      <c r="J114" s="122">
        <v>1</v>
      </c>
      <c r="K114" s="217" t="s">
        <v>60</v>
      </c>
      <c r="L114" s="195">
        <f t="shared" si="10"/>
        <v>2</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20</v>
      </c>
      <c r="I116" s="118" t="s">
        <v>21</v>
      </c>
      <c r="J116" s="122">
        <v>50</v>
      </c>
      <c r="K116" s="217" t="s">
        <v>60</v>
      </c>
      <c r="L116" s="195">
        <f t="shared" si="10"/>
        <v>0.4</v>
      </c>
      <c r="M116" s="124" t="s">
        <v>61</v>
      </c>
    </row>
    <row r="117" spans="2:13" ht="16.5" x14ac:dyDescent="0.35">
      <c r="B117" s="73" t="s">
        <v>111</v>
      </c>
      <c r="C117" s="49" t="s">
        <v>76</v>
      </c>
      <c r="D117" s="97">
        <v>3</v>
      </c>
      <c r="E117" s="74" t="s">
        <v>22</v>
      </c>
      <c r="F117" s="59">
        <v>200</v>
      </c>
      <c r="G117" s="60" t="s">
        <v>21</v>
      </c>
      <c r="H117" s="97">
        <f t="shared" si="12"/>
        <v>60</v>
      </c>
      <c r="I117" s="74" t="s">
        <v>21</v>
      </c>
      <c r="J117" s="58">
        <v>50</v>
      </c>
      <c r="K117" s="219" t="s">
        <v>60</v>
      </c>
      <c r="L117" s="215">
        <f t="shared" si="10"/>
        <v>1.2</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80</v>
      </c>
      <c r="I119" s="128" t="s">
        <v>21</v>
      </c>
      <c r="J119" s="155">
        <v>50</v>
      </c>
      <c r="K119" s="221" t="s">
        <v>60</v>
      </c>
      <c r="L119" s="213">
        <f>H119/J119</f>
        <v>1.6</v>
      </c>
      <c r="M119" s="156" t="s">
        <v>61</v>
      </c>
    </row>
    <row r="120" spans="2:13" ht="17" thickTop="1" x14ac:dyDescent="0.35">
      <c r="B120" s="115" t="s">
        <v>46</v>
      </c>
      <c r="C120" s="116" t="s">
        <v>76</v>
      </c>
      <c r="D120" s="158">
        <v>15</v>
      </c>
      <c r="E120" s="118" t="s">
        <v>22</v>
      </c>
      <c r="F120" s="119">
        <f>40*H13</f>
        <v>800</v>
      </c>
      <c r="G120" s="120" t="s">
        <v>186</v>
      </c>
      <c r="H120" s="158">
        <f t="shared" si="13"/>
        <v>300</v>
      </c>
      <c r="I120" s="118" t="s">
        <v>21</v>
      </c>
      <c r="J120" s="122">
        <v>130</v>
      </c>
      <c r="K120" s="217" t="s">
        <v>60</v>
      </c>
      <c r="L120" s="195">
        <f t="shared" ref="L120:L124" si="14">H120/J120</f>
        <v>2.3076923076923075</v>
      </c>
      <c r="M120" s="124" t="s">
        <v>61</v>
      </c>
    </row>
    <row r="121" spans="2:13" ht="17" thickBot="1" x14ac:dyDescent="0.4">
      <c r="B121" s="125"/>
      <c r="C121" s="179" t="s">
        <v>76</v>
      </c>
      <c r="D121" s="148">
        <v>20</v>
      </c>
      <c r="E121" s="128" t="s">
        <v>22</v>
      </c>
      <c r="F121" s="129">
        <v>1000</v>
      </c>
      <c r="G121" s="130" t="s">
        <v>21</v>
      </c>
      <c r="H121" s="148">
        <f t="shared" si="13"/>
        <v>400</v>
      </c>
      <c r="I121" s="128" t="s">
        <v>21</v>
      </c>
      <c r="J121" s="155">
        <v>130</v>
      </c>
      <c r="K121" s="221" t="s">
        <v>60</v>
      </c>
      <c r="L121" s="213">
        <f t="shared" si="14"/>
        <v>3.0769230769230771</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400</v>
      </c>
      <c r="I123" s="76" t="s">
        <v>29</v>
      </c>
      <c r="J123" s="58">
        <v>500</v>
      </c>
      <c r="K123" s="219" t="s">
        <v>60</v>
      </c>
      <c r="L123" s="215">
        <f t="shared" si="14"/>
        <v>0.8</v>
      </c>
      <c r="M123" s="96" t="s">
        <v>64</v>
      </c>
    </row>
    <row r="124" spans="2:13" ht="16.5" x14ac:dyDescent="0.35">
      <c r="B124" s="27"/>
      <c r="C124" s="48" t="s">
        <v>76</v>
      </c>
      <c r="D124" s="65">
        <v>80</v>
      </c>
      <c r="E124" s="66" t="s">
        <v>27</v>
      </c>
      <c r="F124" s="62"/>
      <c r="G124" s="63"/>
      <c r="H124" s="65">
        <f t="shared" si="15"/>
        <v>1600</v>
      </c>
      <c r="I124" s="66" t="s">
        <v>29</v>
      </c>
      <c r="J124" s="58">
        <v>500</v>
      </c>
      <c r="K124" s="219" t="s">
        <v>60</v>
      </c>
      <c r="L124" s="196">
        <f t="shared" si="14"/>
        <v>3.2</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10</v>
      </c>
      <c r="I126" s="118" t="s">
        <v>34</v>
      </c>
      <c r="J126" s="122">
        <v>10</v>
      </c>
      <c r="K126" s="217" t="s">
        <v>60</v>
      </c>
      <c r="L126" s="195">
        <f t="shared" ref="L126:L131" si="17">H126/J126</f>
        <v>1</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20</v>
      </c>
      <c r="I128" s="118" t="s">
        <v>21</v>
      </c>
      <c r="J128" s="122">
        <v>10</v>
      </c>
      <c r="K128" s="217" t="s">
        <v>60</v>
      </c>
      <c r="L128" s="195">
        <f t="shared" si="17"/>
        <v>2</v>
      </c>
      <c r="M128" s="124" t="s">
        <v>61</v>
      </c>
    </row>
    <row r="129" spans="2:13" ht="17" thickBot="1" x14ac:dyDescent="0.4">
      <c r="B129" s="125" t="s">
        <v>94</v>
      </c>
      <c r="C129" s="179" t="s">
        <v>76</v>
      </c>
      <c r="D129" s="127">
        <v>1.2</v>
      </c>
      <c r="E129" s="128" t="s">
        <v>22</v>
      </c>
      <c r="F129" s="129"/>
      <c r="G129" s="130"/>
      <c r="H129" s="148">
        <f t="shared" si="18"/>
        <v>24</v>
      </c>
      <c r="I129" s="128" t="s">
        <v>21</v>
      </c>
      <c r="J129" s="155">
        <v>10</v>
      </c>
      <c r="K129" s="221" t="s">
        <v>60</v>
      </c>
      <c r="L129" s="213">
        <f t="shared" si="17"/>
        <v>2.4</v>
      </c>
      <c r="M129" s="156" t="s">
        <v>61</v>
      </c>
    </row>
    <row r="130" spans="2:13" ht="17" thickTop="1" x14ac:dyDescent="0.35">
      <c r="B130" s="115" t="s">
        <v>96</v>
      </c>
      <c r="C130" s="116" t="s">
        <v>91</v>
      </c>
      <c r="D130" s="158">
        <v>1</v>
      </c>
      <c r="E130" s="118" t="s">
        <v>68</v>
      </c>
      <c r="F130" s="119">
        <v>50</v>
      </c>
      <c r="G130" s="120" t="s">
        <v>67</v>
      </c>
      <c r="H130" s="158">
        <f t="shared" si="16"/>
        <v>20</v>
      </c>
      <c r="I130" s="118" t="s">
        <v>49</v>
      </c>
      <c r="J130" s="122">
        <v>1</v>
      </c>
      <c r="K130" s="217" t="s">
        <v>69</v>
      </c>
      <c r="L130" s="195">
        <f t="shared" si="17"/>
        <v>20</v>
      </c>
      <c r="M130" s="124" t="s">
        <v>61</v>
      </c>
    </row>
    <row r="131" spans="2:13" ht="17" thickBot="1" x14ac:dyDescent="0.4">
      <c r="B131" s="125" t="s">
        <v>187</v>
      </c>
      <c r="C131" s="179" t="s">
        <v>91</v>
      </c>
      <c r="D131" s="148">
        <v>1</v>
      </c>
      <c r="E131" s="128" t="s">
        <v>68</v>
      </c>
      <c r="F131" s="129">
        <v>50</v>
      </c>
      <c r="G131" s="130" t="s">
        <v>67</v>
      </c>
      <c r="H131" s="148">
        <f t="shared" si="16"/>
        <v>20</v>
      </c>
      <c r="I131" s="128" t="s">
        <v>49</v>
      </c>
      <c r="J131" s="155">
        <v>0.5</v>
      </c>
      <c r="K131" s="221" t="s">
        <v>69</v>
      </c>
      <c r="L131" s="213">
        <f t="shared" si="17"/>
        <v>40</v>
      </c>
      <c r="M131" s="156" t="s">
        <v>61</v>
      </c>
    </row>
    <row r="132" spans="2:13" ht="17" thickTop="1" x14ac:dyDescent="0.35">
      <c r="B132" s="115" t="s">
        <v>70</v>
      </c>
      <c r="C132" s="116" t="s">
        <v>91</v>
      </c>
      <c r="D132" s="158">
        <v>20</v>
      </c>
      <c r="E132" s="118" t="s">
        <v>72</v>
      </c>
      <c r="F132" s="119">
        <v>1000</v>
      </c>
      <c r="G132" s="120" t="s">
        <v>61</v>
      </c>
      <c r="H132" s="158">
        <f t="shared" si="16"/>
        <v>400</v>
      </c>
      <c r="I132" s="118" t="s">
        <v>61</v>
      </c>
      <c r="J132" s="122"/>
      <c r="K132" s="217"/>
      <c r="L132" s="195">
        <f t="shared" ref="L132:L135" si="19">H132</f>
        <v>400</v>
      </c>
      <c r="M132" s="124" t="s">
        <v>61</v>
      </c>
    </row>
    <row r="133" spans="2:13" ht="17" thickBot="1" x14ac:dyDescent="0.4">
      <c r="B133" s="125" t="s">
        <v>71</v>
      </c>
      <c r="C133" s="179" t="s">
        <v>91</v>
      </c>
      <c r="D133" s="148">
        <v>10</v>
      </c>
      <c r="E133" s="128" t="s">
        <v>72</v>
      </c>
      <c r="F133" s="129">
        <v>1000</v>
      </c>
      <c r="G133" s="130" t="s">
        <v>61</v>
      </c>
      <c r="H133" s="148">
        <f t="shared" si="16"/>
        <v>200</v>
      </c>
      <c r="I133" s="128" t="s">
        <v>61</v>
      </c>
      <c r="J133" s="155"/>
      <c r="K133" s="221"/>
      <c r="L133" s="213">
        <f t="shared" si="19"/>
        <v>200</v>
      </c>
      <c r="M133" s="156" t="s">
        <v>61</v>
      </c>
    </row>
    <row r="134" spans="2:13" ht="17" thickTop="1" x14ac:dyDescent="0.35">
      <c r="B134" s="157" t="s">
        <v>146</v>
      </c>
      <c r="C134" s="116" t="s">
        <v>76</v>
      </c>
      <c r="D134" s="158">
        <v>3</v>
      </c>
      <c r="E134" s="118" t="s">
        <v>72</v>
      </c>
      <c r="F134" s="119"/>
      <c r="G134" s="120"/>
      <c r="H134" s="158">
        <f t="shared" ref="H134:H135" si="20">$H$13*D134</f>
        <v>60</v>
      </c>
      <c r="I134" s="118" t="s">
        <v>61</v>
      </c>
      <c r="J134" s="122"/>
      <c r="K134" s="217"/>
      <c r="L134" s="195">
        <f t="shared" si="19"/>
        <v>60</v>
      </c>
      <c r="M134" s="124" t="s">
        <v>61</v>
      </c>
    </row>
    <row r="135" spans="2:13" ht="17" thickBot="1" x14ac:dyDescent="0.4">
      <c r="B135" s="153" t="s">
        <v>145</v>
      </c>
      <c r="C135" s="179" t="s">
        <v>76</v>
      </c>
      <c r="D135" s="148">
        <v>5</v>
      </c>
      <c r="E135" s="128" t="s">
        <v>72</v>
      </c>
      <c r="F135" s="129"/>
      <c r="G135" s="130"/>
      <c r="H135" s="148">
        <f t="shared" si="20"/>
        <v>100</v>
      </c>
      <c r="I135" s="128" t="s">
        <v>61</v>
      </c>
      <c r="J135" s="155"/>
      <c r="K135" s="221"/>
      <c r="L135" s="213">
        <f t="shared" si="19"/>
        <v>100</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40</v>
      </c>
      <c r="I137" s="88" t="s">
        <v>21</v>
      </c>
      <c r="J137" s="58">
        <v>20</v>
      </c>
      <c r="K137" s="220" t="s">
        <v>60</v>
      </c>
      <c r="L137" s="216">
        <f t="shared" ref="L137:L142" si="22">H137/J137</f>
        <v>2</v>
      </c>
      <c r="M137" s="91" t="s">
        <v>61</v>
      </c>
    </row>
    <row r="138" spans="2:13" ht="16.5" x14ac:dyDescent="0.35">
      <c r="B138" s="27" t="s">
        <v>101</v>
      </c>
      <c r="C138" s="48" t="s">
        <v>76</v>
      </c>
      <c r="D138" s="65">
        <v>1</v>
      </c>
      <c r="E138" s="55" t="s">
        <v>22</v>
      </c>
      <c r="F138" s="62">
        <v>150</v>
      </c>
      <c r="G138" s="63" t="s">
        <v>20</v>
      </c>
      <c r="H138" s="65">
        <f t="shared" si="21"/>
        <v>20</v>
      </c>
      <c r="I138" s="55" t="s">
        <v>21</v>
      </c>
      <c r="J138" s="58">
        <v>20</v>
      </c>
      <c r="K138" s="219" t="s">
        <v>60</v>
      </c>
      <c r="L138" s="196">
        <f t="shared" si="22"/>
        <v>1</v>
      </c>
      <c r="M138" s="30" t="s">
        <v>61</v>
      </c>
    </row>
    <row r="139" spans="2:13" ht="16.5" x14ac:dyDescent="0.35">
      <c r="B139" s="86" t="s">
        <v>102</v>
      </c>
      <c r="C139" s="56" t="s">
        <v>76</v>
      </c>
      <c r="D139" s="112">
        <v>1</v>
      </c>
      <c r="E139" s="88" t="s">
        <v>22</v>
      </c>
      <c r="F139" s="89">
        <v>150</v>
      </c>
      <c r="G139" s="90" t="s">
        <v>20</v>
      </c>
      <c r="H139" s="112">
        <f t="shared" si="21"/>
        <v>20</v>
      </c>
      <c r="I139" s="88" t="s">
        <v>21</v>
      </c>
      <c r="J139" s="58">
        <v>20</v>
      </c>
      <c r="K139" s="220" t="s">
        <v>60</v>
      </c>
      <c r="L139" s="216">
        <f t="shared" si="22"/>
        <v>1</v>
      </c>
      <c r="M139" s="91" t="s">
        <v>61</v>
      </c>
    </row>
    <row r="140" spans="2:13" ht="16.5" x14ac:dyDescent="0.35">
      <c r="B140" s="27" t="s">
        <v>99</v>
      </c>
      <c r="C140" s="48" t="s">
        <v>84</v>
      </c>
      <c r="D140" s="65">
        <v>4</v>
      </c>
      <c r="E140" s="55" t="s">
        <v>22</v>
      </c>
      <c r="F140" s="62">
        <v>150</v>
      </c>
      <c r="G140" s="63" t="s">
        <v>20</v>
      </c>
      <c r="H140" s="65">
        <f t="shared" si="21"/>
        <v>80</v>
      </c>
      <c r="I140" s="55" t="s">
        <v>21</v>
      </c>
      <c r="J140" s="58">
        <v>20</v>
      </c>
      <c r="K140" s="219" t="s">
        <v>60</v>
      </c>
      <c r="L140" s="196">
        <f t="shared" si="22"/>
        <v>4</v>
      </c>
      <c r="M140" s="30" t="s">
        <v>61</v>
      </c>
    </row>
    <row r="141" spans="2:13" ht="17.5" x14ac:dyDescent="0.4">
      <c r="B141" s="92" t="s">
        <v>103</v>
      </c>
      <c r="C141" s="49" t="s">
        <v>84</v>
      </c>
      <c r="D141" s="97">
        <v>4</v>
      </c>
      <c r="E141" s="74" t="s">
        <v>22</v>
      </c>
      <c r="F141" s="59">
        <v>150</v>
      </c>
      <c r="G141" s="60" t="s">
        <v>20</v>
      </c>
      <c r="H141" s="97">
        <f t="shared" si="21"/>
        <v>80</v>
      </c>
      <c r="I141" s="74" t="s">
        <v>21</v>
      </c>
      <c r="J141" s="58">
        <v>20</v>
      </c>
      <c r="K141" s="219" t="s">
        <v>60</v>
      </c>
      <c r="L141" s="215">
        <f t="shared" si="22"/>
        <v>4</v>
      </c>
      <c r="M141" s="84" t="s">
        <v>61</v>
      </c>
    </row>
    <row r="142" spans="2:13" ht="16.5" x14ac:dyDescent="0.35">
      <c r="B142" s="85" t="s">
        <v>104</v>
      </c>
      <c r="C142" s="48" t="s">
        <v>84</v>
      </c>
      <c r="D142" s="65">
        <v>3</v>
      </c>
      <c r="E142" s="55" t="s">
        <v>22</v>
      </c>
      <c r="F142" s="62">
        <v>150</v>
      </c>
      <c r="G142" s="63" t="s">
        <v>20</v>
      </c>
      <c r="H142" s="65">
        <f t="shared" si="21"/>
        <v>60</v>
      </c>
      <c r="I142" s="55" t="s">
        <v>21</v>
      </c>
      <c r="J142" s="58">
        <v>20</v>
      </c>
      <c r="K142" s="219" t="s">
        <v>60</v>
      </c>
      <c r="L142" s="196">
        <f t="shared" si="22"/>
        <v>3</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0.2</v>
      </c>
      <c r="I144" s="118" t="s">
        <v>21</v>
      </c>
      <c r="J144" s="122">
        <v>1</v>
      </c>
      <c r="K144" s="217" t="s">
        <v>60</v>
      </c>
      <c r="L144" s="195">
        <f>H144/J144</f>
        <v>0.2</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800</v>
      </c>
      <c r="I146" s="118" t="s">
        <v>21</v>
      </c>
      <c r="J146" s="122">
        <v>30</v>
      </c>
      <c r="K146" s="217" t="s">
        <v>60</v>
      </c>
      <c r="L146" s="195">
        <f>H146/J146</f>
        <v>26.666666666666668</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10</v>
      </c>
      <c r="I148" s="118" t="s">
        <v>53</v>
      </c>
      <c r="J148" s="122"/>
      <c r="K148" s="217"/>
      <c r="L148" s="195">
        <f t="shared" ref="L148:L150" si="26">H148</f>
        <v>10</v>
      </c>
      <c r="M148" s="124" t="s">
        <v>53</v>
      </c>
    </row>
    <row r="149" spans="2:13" ht="17" thickBot="1" x14ac:dyDescent="0.4">
      <c r="B149" s="160"/>
      <c r="C149" s="179"/>
      <c r="D149" s="148">
        <v>1</v>
      </c>
      <c r="E149" s="128" t="s">
        <v>52</v>
      </c>
      <c r="F149" s="129">
        <v>100</v>
      </c>
      <c r="G149" s="130" t="s">
        <v>53</v>
      </c>
      <c r="H149" s="148">
        <f t="shared" si="25"/>
        <v>20</v>
      </c>
      <c r="I149" s="128" t="s">
        <v>53</v>
      </c>
      <c r="J149" s="155"/>
      <c r="K149" s="221"/>
      <c r="L149" s="213">
        <f t="shared" si="26"/>
        <v>20</v>
      </c>
      <c r="M149" s="156" t="s">
        <v>53</v>
      </c>
    </row>
    <row r="150" spans="2:13" ht="17" thickTop="1" x14ac:dyDescent="0.35">
      <c r="B150" s="115" t="s">
        <v>54</v>
      </c>
      <c r="C150" s="116"/>
      <c r="D150" s="158">
        <v>2</v>
      </c>
      <c r="E150" s="118" t="s">
        <v>52</v>
      </c>
      <c r="F150" s="119">
        <v>360</v>
      </c>
      <c r="G150" s="120" t="s">
        <v>53</v>
      </c>
      <c r="H150" s="158">
        <f t="shared" si="25"/>
        <v>40</v>
      </c>
      <c r="I150" s="118" t="s">
        <v>53</v>
      </c>
      <c r="J150" s="122"/>
      <c r="K150" s="217"/>
      <c r="L150" s="195">
        <f t="shared" si="26"/>
        <v>40</v>
      </c>
      <c r="M150" s="124" t="s">
        <v>53</v>
      </c>
    </row>
    <row r="151" spans="2:13" ht="17" thickBot="1" x14ac:dyDescent="0.4">
      <c r="B151" s="160"/>
      <c r="C151" s="179"/>
      <c r="D151" s="148">
        <v>4</v>
      </c>
      <c r="E151" s="128" t="s">
        <v>52</v>
      </c>
      <c r="F151" s="129">
        <v>360</v>
      </c>
      <c r="G151" s="130" t="s">
        <v>53</v>
      </c>
      <c r="H151" s="148">
        <f t="shared" si="25"/>
        <v>80</v>
      </c>
      <c r="I151" s="128" t="s">
        <v>53</v>
      </c>
      <c r="J151" s="155"/>
      <c r="K151" s="221"/>
      <c r="L151" s="213">
        <f>H151</f>
        <v>80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6580D-4022-4E5B-9B1E-93A382195142}">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H14" sqref="H14"/>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25</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2.5</v>
      </c>
      <c r="I18" s="118" t="s">
        <v>21</v>
      </c>
      <c r="J18" s="122">
        <v>3</v>
      </c>
      <c r="K18" s="217" t="s">
        <v>60</v>
      </c>
      <c r="L18" s="189">
        <f>H18/J18</f>
        <v>0.83333333333333337</v>
      </c>
      <c r="M18" s="124" t="s">
        <v>61</v>
      </c>
    </row>
    <row r="19" spans="2:13" ht="17" thickBot="1" x14ac:dyDescent="0.4">
      <c r="B19" s="125" t="s">
        <v>125</v>
      </c>
      <c r="C19" s="126" t="s">
        <v>91</v>
      </c>
      <c r="D19" s="127">
        <v>0.2</v>
      </c>
      <c r="E19" s="128" t="s">
        <v>22</v>
      </c>
      <c r="F19" s="129">
        <v>12</v>
      </c>
      <c r="G19" s="130" t="s">
        <v>21</v>
      </c>
      <c r="H19" s="205">
        <f>IF($H$13*D19&lt;=F19,$H$13*D19,F19)</f>
        <v>5</v>
      </c>
      <c r="I19" s="132" t="s">
        <v>21</v>
      </c>
      <c r="J19" s="133">
        <v>3</v>
      </c>
      <c r="K19" s="218" t="s">
        <v>60</v>
      </c>
      <c r="L19" s="190">
        <f t="shared" ref="L19:L30" si="0">H19/J19</f>
        <v>1.6666666666666667</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5</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125</v>
      </c>
      <c r="I24" s="55" t="s">
        <v>21</v>
      </c>
      <c r="J24" s="58">
        <v>6</v>
      </c>
      <c r="K24" s="219" t="s">
        <v>60</v>
      </c>
      <c r="L24" s="191">
        <f t="shared" si="0"/>
        <v>20.833333333333332</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0.5</v>
      </c>
      <c r="I26" s="118" t="s">
        <v>21</v>
      </c>
      <c r="J26" s="151">
        <v>1</v>
      </c>
      <c r="K26" s="217" t="s">
        <v>60</v>
      </c>
      <c r="L26" s="192">
        <f t="shared" si="0"/>
        <v>0.5</v>
      </c>
      <c r="M26" s="124" t="s">
        <v>61</v>
      </c>
    </row>
    <row r="27" spans="2:13" ht="16.5" x14ac:dyDescent="0.35">
      <c r="B27" s="26" t="s">
        <v>160</v>
      </c>
      <c r="C27" s="51" t="s">
        <v>77</v>
      </c>
      <c r="D27" s="80">
        <v>0.02</v>
      </c>
      <c r="E27" s="68" t="s">
        <v>22</v>
      </c>
      <c r="F27" s="81">
        <v>1</v>
      </c>
      <c r="G27" s="82" t="s">
        <v>21</v>
      </c>
      <c r="H27" s="203">
        <f t="shared" si="1"/>
        <v>0.5</v>
      </c>
      <c r="I27" s="68" t="s">
        <v>21</v>
      </c>
      <c r="J27" s="61">
        <v>1</v>
      </c>
      <c r="K27" s="220" t="s">
        <v>60</v>
      </c>
      <c r="L27" s="193">
        <f t="shared" si="0"/>
        <v>0.5</v>
      </c>
      <c r="M27" s="45" t="s">
        <v>61</v>
      </c>
    </row>
    <row r="28" spans="2:13" ht="16.5" x14ac:dyDescent="0.35">
      <c r="B28" s="98" t="s">
        <v>161</v>
      </c>
      <c r="C28" s="48" t="s">
        <v>77</v>
      </c>
      <c r="D28" s="69">
        <v>0.02</v>
      </c>
      <c r="E28" s="55" t="s">
        <v>22</v>
      </c>
      <c r="F28" s="62">
        <v>3</v>
      </c>
      <c r="G28" s="63" t="s">
        <v>21</v>
      </c>
      <c r="H28" s="199">
        <f t="shared" si="1"/>
        <v>0.5</v>
      </c>
      <c r="I28" s="55" t="s">
        <v>21</v>
      </c>
      <c r="J28" s="61">
        <v>1</v>
      </c>
      <c r="K28" s="219" t="s">
        <v>60</v>
      </c>
      <c r="L28" s="194">
        <f t="shared" si="0"/>
        <v>0.5</v>
      </c>
      <c r="M28" s="30" t="s">
        <v>61</v>
      </c>
    </row>
    <row r="29" spans="2:13" ht="17" thickBot="1" x14ac:dyDescent="0.4">
      <c r="B29" s="153" t="s">
        <v>124</v>
      </c>
      <c r="C29" s="126" t="s">
        <v>78</v>
      </c>
      <c r="D29" s="146">
        <v>0.04</v>
      </c>
      <c r="E29" s="128" t="s">
        <v>22</v>
      </c>
      <c r="F29" s="129">
        <v>2</v>
      </c>
      <c r="G29" s="130" t="s">
        <v>21</v>
      </c>
      <c r="H29" s="127">
        <f t="shared" si="1"/>
        <v>1</v>
      </c>
      <c r="I29" s="128" t="s">
        <v>21</v>
      </c>
      <c r="J29" s="155">
        <v>1</v>
      </c>
      <c r="K29" s="221" t="s">
        <v>60</v>
      </c>
      <c r="L29" s="208">
        <f t="shared" si="0"/>
        <v>1</v>
      </c>
      <c r="M29" s="156" t="s">
        <v>61</v>
      </c>
    </row>
    <row r="30" spans="2:13" ht="17" thickTop="1" x14ac:dyDescent="0.35">
      <c r="B30" s="157" t="s">
        <v>156</v>
      </c>
      <c r="C30" s="116" t="s">
        <v>91</v>
      </c>
      <c r="D30" s="158">
        <v>20</v>
      </c>
      <c r="E30" s="118" t="s">
        <v>22</v>
      </c>
      <c r="F30" s="119">
        <v>1000</v>
      </c>
      <c r="G30" s="120" t="s">
        <v>21</v>
      </c>
      <c r="H30" s="202">
        <f t="shared" si="1"/>
        <v>500</v>
      </c>
      <c r="I30" s="118" t="s">
        <v>21</v>
      </c>
      <c r="J30" s="151">
        <v>100</v>
      </c>
      <c r="K30" s="217" t="s">
        <v>60</v>
      </c>
      <c r="L30" s="192">
        <f t="shared" si="0"/>
        <v>5</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15</v>
      </c>
      <c r="I32" s="118" t="s">
        <v>21</v>
      </c>
      <c r="J32" s="151">
        <v>10</v>
      </c>
      <c r="K32" s="217" t="s">
        <v>60</v>
      </c>
      <c r="L32" s="192">
        <f>H32/J32</f>
        <v>1.5</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25</v>
      </c>
      <c r="I34" s="118" t="s">
        <v>34</v>
      </c>
      <c r="J34" s="151">
        <v>4</v>
      </c>
      <c r="K34" s="217" t="s">
        <v>80</v>
      </c>
      <c r="L34" s="192">
        <f t="shared" ref="L34:L37" si="2">H34/J34</f>
        <v>6.25</v>
      </c>
      <c r="M34" s="124" t="s">
        <v>61</v>
      </c>
    </row>
    <row r="35" spans="2:13" ht="16.5" x14ac:dyDescent="0.35">
      <c r="B35" s="28" t="s">
        <v>163</v>
      </c>
      <c r="C35" s="51" t="s">
        <v>76</v>
      </c>
      <c r="D35" s="97">
        <v>2</v>
      </c>
      <c r="E35" s="74" t="s">
        <v>33</v>
      </c>
      <c r="F35" s="59"/>
      <c r="G35" s="60"/>
      <c r="H35" s="112">
        <f>$H$13*D35</f>
        <v>50</v>
      </c>
      <c r="I35" s="74" t="s">
        <v>34</v>
      </c>
      <c r="J35" s="58">
        <v>4</v>
      </c>
      <c r="K35" s="219" t="s">
        <v>80</v>
      </c>
      <c r="L35" s="209">
        <f t="shared" si="2"/>
        <v>12.5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75</v>
      </c>
      <c r="I37" s="163" t="s">
        <v>21</v>
      </c>
      <c r="J37" s="155">
        <v>100</v>
      </c>
      <c r="K37" s="218" t="s">
        <v>80</v>
      </c>
      <c r="L37" s="210">
        <f t="shared" si="2"/>
        <v>0.75</v>
      </c>
      <c r="M37" s="167" t="s">
        <v>61</v>
      </c>
    </row>
    <row r="38" spans="2:13" ht="17" thickTop="1" x14ac:dyDescent="0.35">
      <c r="B38" s="29" t="s">
        <v>165</v>
      </c>
      <c r="C38" s="48" t="s">
        <v>76</v>
      </c>
      <c r="D38" s="65">
        <v>5</v>
      </c>
      <c r="E38" s="55" t="s">
        <v>72</v>
      </c>
      <c r="F38" s="62">
        <v>250</v>
      </c>
      <c r="G38" s="63" t="s">
        <v>61</v>
      </c>
      <c r="H38" s="200">
        <f t="shared" si="3"/>
        <v>125</v>
      </c>
      <c r="I38" s="55" t="s">
        <v>61</v>
      </c>
      <c r="J38" s="61"/>
      <c r="K38" s="219"/>
      <c r="L38" s="194">
        <f t="shared" ref="L38:L40" si="4">H38</f>
        <v>125</v>
      </c>
      <c r="M38" s="30" t="s">
        <v>61</v>
      </c>
    </row>
    <row r="39" spans="2:13" ht="16.5" x14ac:dyDescent="0.35">
      <c r="B39" s="28" t="s">
        <v>166</v>
      </c>
      <c r="C39" s="51" t="s">
        <v>76</v>
      </c>
      <c r="D39" s="97">
        <v>2</v>
      </c>
      <c r="E39" s="74" t="s">
        <v>72</v>
      </c>
      <c r="F39" s="59">
        <v>100</v>
      </c>
      <c r="G39" s="60" t="s">
        <v>61</v>
      </c>
      <c r="H39" s="97">
        <f t="shared" si="3"/>
        <v>50</v>
      </c>
      <c r="I39" s="74" t="s">
        <v>61</v>
      </c>
      <c r="J39" s="58"/>
      <c r="K39" s="219"/>
      <c r="L39" s="209">
        <f t="shared" si="4"/>
        <v>50</v>
      </c>
      <c r="M39" s="84" t="s">
        <v>61</v>
      </c>
    </row>
    <row r="40" spans="2:13" ht="16.5" x14ac:dyDescent="0.35">
      <c r="B40" s="85" t="s">
        <v>167</v>
      </c>
      <c r="C40" s="48" t="s">
        <v>76</v>
      </c>
      <c r="D40" s="65">
        <v>1</v>
      </c>
      <c r="E40" s="55" t="s">
        <v>72</v>
      </c>
      <c r="F40" s="62">
        <v>50</v>
      </c>
      <c r="G40" s="63" t="s">
        <v>61</v>
      </c>
      <c r="H40" s="65">
        <f t="shared" si="3"/>
        <v>25</v>
      </c>
      <c r="I40" s="55" t="s">
        <v>61</v>
      </c>
      <c r="J40" s="58"/>
      <c r="K40" s="219"/>
      <c r="L40" s="191">
        <f t="shared" si="4"/>
        <v>25</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3.75</v>
      </c>
      <c r="I42" s="55" t="s">
        <v>21</v>
      </c>
      <c r="J42" s="61">
        <v>5</v>
      </c>
      <c r="K42" s="219" t="s">
        <v>60</v>
      </c>
      <c r="L42" s="194">
        <f>H42/J42</f>
        <v>0.75</v>
      </c>
      <c r="M42" s="30" t="s">
        <v>61</v>
      </c>
    </row>
    <row r="43" spans="2:13" ht="16.5" x14ac:dyDescent="0.35">
      <c r="B43" s="28" t="s">
        <v>139</v>
      </c>
      <c r="C43" s="51" t="s">
        <v>79</v>
      </c>
      <c r="D43" s="95">
        <v>0.5</v>
      </c>
      <c r="E43" s="74" t="s">
        <v>22</v>
      </c>
      <c r="F43" s="59">
        <v>20</v>
      </c>
      <c r="G43" s="60" t="s">
        <v>21</v>
      </c>
      <c r="H43" s="95">
        <f t="shared" si="5"/>
        <v>12.5</v>
      </c>
      <c r="I43" s="74" t="s">
        <v>21</v>
      </c>
      <c r="J43" s="58"/>
      <c r="K43" s="219"/>
      <c r="L43" s="209"/>
      <c r="M43" s="84"/>
    </row>
    <row r="44" spans="2:13" ht="16.5" x14ac:dyDescent="0.35">
      <c r="B44" s="85" t="s">
        <v>153</v>
      </c>
      <c r="C44" s="48" t="s">
        <v>79</v>
      </c>
      <c r="D44" s="110">
        <v>0.3</v>
      </c>
      <c r="E44" s="55" t="s">
        <v>22</v>
      </c>
      <c r="F44" s="62">
        <v>20</v>
      </c>
      <c r="G44" s="63" t="s">
        <v>21</v>
      </c>
      <c r="H44" s="110">
        <f t="shared" si="5"/>
        <v>7.5</v>
      </c>
      <c r="I44" s="55" t="s">
        <v>21</v>
      </c>
      <c r="J44" s="58"/>
      <c r="K44" s="219"/>
      <c r="L44" s="191"/>
      <c r="M44" s="30"/>
    </row>
    <row r="45" spans="2:13" ht="17" thickBot="1" x14ac:dyDescent="0.4">
      <c r="B45" s="153" t="s">
        <v>154</v>
      </c>
      <c r="C45" s="126" t="s">
        <v>79</v>
      </c>
      <c r="D45" s="127">
        <v>0.2</v>
      </c>
      <c r="E45" s="128" t="s">
        <v>22</v>
      </c>
      <c r="F45" s="129">
        <v>20</v>
      </c>
      <c r="G45" s="130" t="s">
        <v>21</v>
      </c>
      <c r="H45" s="148">
        <f t="shared" si="5"/>
        <v>5</v>
      </c>
      <c r="I45" s="128" t="s">
        <v>21</v>
      </c>
      <c r="J45" s="155"/>
      <c r="K45" s="221"/>
      <c r="L45" s="208"/>
      <c r="M45" s="156"/>
    </row>
    <row r="46" spans="2:13" ht="17" thickTop="1" x14ac:dyDescent="0.35">
      <c r="B46" s="29" t="s">
        <v>169</v>
      </c>
      <c r="C46" s="48" t="s">
        <v>76</v>
      </c>
      <c r="D46" s="65">
        <v>1</v>
      </c>
      <c r="E46" s="55" t="s">
        <v>22</v>
      </c>
      <c r="F46" s="62">
        <v>50</v>
      </c>
      <c r="G46" s="63" t="s">
        <v>21</v>
      </c>
      <c r="H46" s="200">
        <f t="shared" si="5"/>
        <v>25</v>
      </c>
      <c r="I46" s="55" t="s">
        <v>21</v>
      </c>
      <c r="J46" s="61">
        <v>50</v>
      </c>
      <c r="K46" s="219" t="s">
        <v>60</v>
      </c>
      <c r="L46" s="194">
        <f t="shared" ref="L46:L61" si="6">H46/J46</f>
        <v>0.5</v>
      </c>
      <c r="M46" s="30" t="s">
        <v>61</v>
      </c>
    </row>
    <row r="47" spans="2:13" ht="17" thickBot="1" x14ac:dyDescent="0.4">
      <c r="B47" s="153"/>
      <c r="C47" s="126" t="s">
        <v>88</v>
      </c>
      <c r="D47" s="148">
        <v>1</v>
      </c>
      <c r="E47" s="128" t="s">
        <v>22</v>
      </c>
      <c r="F47" s="129">
        <v>50</v>
      </c>
      <c r="G47" s="130" t="s">
        <v>21</v>
      </c>
      <c r="H47" s="148">
        <f t="shared" si="5"/>
        <v>25</v>
      </c>
      <c r="I47" s="128" t="s">
        <v>21</v>
      </c>
      <c r="J47" s="155">
        <f>12.5/5</f>
        <v>2.5</v>
      </c>
      <c r="K47" s="221" t="s">
        <v>60</v>
      </c>
      <c r="L47" s="208">
        <f t="shared" si="6"/>
        <v>10</v>
      </c>
      <c r="M47" s="156" t="s">
        <v>61</v>
      </c>
    </row>
    <row r="48" spans="2:13" ht="17" thickTop="1" x14ac:dyDescent="0.35">
      <c r="B48" s="29" t="s">
        <v>26</v>
      </c>
      <c r="C48" s="48" t="s">
        <v>76</v>
      </c>
      <c r="D48" s="65">
        <v>5</v>
      </c>
      <c r="E48" s="66" t="s">
        <v>27</v>
      </c>
      <c r="F48" s="62" t="s">
        <v>28</v>
      </c>
      <c r="G48" s="63"/>
      <c r="H48" s="200">
        <f t="shared" si="5"/>
        <v>125</v>
      </c>
      <c r="I48" s="66" t="s">
        <v>29</v>
      </c>
      <c r="J48" s="61">
        <v>12.5</v>
      </c>
      <c r="K48" s="219" t="s">
        <v>60</v>
      </c>
      <c r="L48" s="194">
        <f t="shared" si="6"/>
        <v>10</v>
      </c>
      <c r="M48" s="114" t="s">
        <v>64</v>
      </c>
    </row>
    <row r="49" spans="2:13" ht="16.5" x14ac:dyDescent="0.35">
      <c r="B49" s="28"/>
      <c r="C49" s="51" t="s">
        <v>76</v>
      </c>
      <c r="D49" s="97">
        <v>10</v>
      </c>
      <c r="E49" s="76" t="s">
        <v>27</v>
      </c>
      <c r="F49" s="59" t="s">
        <v>28</v>
      </c>
      <c r="G49" s="60"/>
      <c r="H49" s="97">
        <f t="shared" si="5"/>
        <v>250</v>
      </c>
      <c r="I49" s="76" t="s">
        <v>29</v>
      </c>
      <c r="J49" s="58">
        <v>12.5</v>
      </c>
      <c r="K49" s="219" t="s">
        <v>60</v>
      </c>
      <c r="L49" s="209">
        <f t="shared" si="6"/>
        <v>20</v>
      </c>
      <c r="M49" s="96" t="s">
        <v>64</v>
      </c>
    </row>
    <row r="50" spans="2:13" ht="16.5" x14ac:dyDescent="0.35">
      <c r="B50" s="85"/>
      <c r="C50" s="48" t="s">
        <v>76</v>
      </c>
      <c r="D50" s="65">
        <v>15</v>
      </c>
      <c r="E50" s="66" t="s">
        <v>27</v>
      </c>
      <c r="F50" s="62" t="s">
        <v>28</v>
      </c>
      <c r="G50" s="63"/>
      <c r="H50" s="65">
        <f t="shared" si="5"/>
        <v>375</v>
      </c>
      <c r="I50" s="66" t="s">
        <v>29</v>
      </c>
      <c r="J50" s="58">
        <v>12.5</v>
      </c>
      <c r="K50" s="219" t="s">
        <v>60</v>
      </c>
      <c r="L50" s="191">
        <f t="shared" si="6"/>
        <v>30</v>
      </c>
      <c r="M50" s="114" t="s">
        <v>64</v>
      </c>
    </row>
    <row r="51" spans="2:13" ht="17" thickBot="1" x14ac:dyDescent="0.4">
      <c r="B51" s="153"/>
      <c r="C51" s="126" t="s">
        <v>76</v>
      </c>
      <c r="D51" s="148">
        <v>20</v>
      </c>
      <c r="E51" s="137" t="s">
        <v>27</v>
      </c>
      <c r="F51" s="129" t="s">
        <v>28</v>
      </c>
      <c r="G51" s="130"/>
      <c r="H51" s="148">
        <f t="shared" si="5"/>
        <v>500</v>
      </c>
      <c r="I51" s="137" t="s">
        <v>29</v>
      </c>
      <c r="J51" s="155">
        <v>12.5</v>
      </c>
      <c r="K51" s="221" t="s">
        <v>60</v>
      </c>
      <c r="L51" s="208">
        <f t="shared" si="6"/>
        <v>40</v>
      </c>
      <c r="M51" s="168" t="s">
        <v>64</v>
      </c>
    </row>
    <row r="52" spans="2:13" ht="17" thickTop="1" x14ac:dyDescent="0.35">
      <c r="B52" s="29" t="s">
        <v>30</v>
      </c>
      <c r="C52" s="48" t="s">
        <v>76</v>
      </c>
      <c r="D52" s="65">
        <v>5</v>
      </c>
      <c r="E52" s="66" t="s">
        <v>27</v>
      </c>
      <c r="F52" s="62" t="s">
        <v>28</v>
      </c>
      <c r="G52" s="63"/>
      <c r="H52" s="200">
        <f t="shared" si="5"/>
        <v>125</v>
      </c>
      <c r="I52" s="66" t="s">
        <v>29</v>
      </c>
      <c r="J52" s="61">
        <v>3.2</v>
      </c>
      <c r="K52" s="219" t="s">
        <v>60</v>
      </c>
      <c r="L52" s="194">
        <f t="shared" si="6"/>
        <v>39.0625</v>
      </c>
      <c r="M52" s="114" t="s">
        <v>64</v>
      </c>
    </row>
    <row r="53" spans="2:13" ht="19.5" x14ac:dyDescent="0.5">
      <c r="B53" s="28" t="s">
        <v>170</v>
      </c>
      <c r="C53" s="51" t="s">
        <v>76</v>
      </c>
      <c r="D53" s="97">
        <v>10</v>
      </c>
      <c r="E53" s="76" t="s">
        <v>27</v>
      </c>
      <c r="F53" s="59" t="s">
        <v>28</v>
      </c>
      <c r="G53" s="60"/>
      <c r="H53" s="97">
        <f t="shared" si="5"/>
        <v>250</v>
      </c>
      <c r="I53" s="76" t="s">
        <v>29</v>
      </c>
      <c r="J53" s="58">
        <v>3.2</v>
      </c>
      <c r="K53" s="219" t="s">
        <v>60</v>
      </c>
      <c r="L53" s="209">
        <f t="shared" si="6"/>
        <v>78.125</v>
      </c>
      <c r="M53" s="96" t="s">
        <v>64</v>
      </c>
    </row>
    <row r="54" spans="2:13" ht="16.5" x14ac:dyDescent="0.35">
      <c r="B54" s="85"/>
      <c r="C54" s="48" t="s">
        <v>76</v>
      </c>
      <c r="D54" s="65">
        <v>15</v>
      </c>
      <c r="E54" s="66" t="s">
        <v>27</v>
      </c>
      <c r="F54" s="62" t="s">
        <v>28</v>
      </c>
      <c r="G54" s="63"/>
      <c r="H54" s="65">
        <f t="shared" si="5"/>
        <v>375</v>
      </c>
      <c r="I54" s="66" t="s">
        <v>29</v>
      </c>
      <c r="J54" s="58">
        <v>3.2</v>
      </c>
      <c r="K54" s="219" t="s">
        <v>60</v>
      </c>
      <c r="L54" s="191">
        <f t="shared" si="6"/>
        <v>117.1875</v>
      </c>
      <c r="M54" s="114" t="s">
        <v>64</v>
      </c>
    </row>
    <row r="55" spans="2:13" ht="17" thickBot="1" x14ac:dyDescent="0.4">
      <c r="B55" s="153"/>
      <c r="C55" s="126" t="s">
        <v>76</v>
      </c>
      <c r="D55" s="148">
        <v>20</v>
      </c>
      <c r="E55" s="137" t="s">
        <v>27</v>
      </c>
      <c r="F55" s="129" t="s">
        <v>28</v>
      </c>
      <c r="G55" s="130"/>
      <c r="H55" s="148">
        <f t="shared" si="5"/>
        <v>500</v>
      </c>
      <c r="I55" s="137" t="s">
        <v>29</v>
      </c>
      <c r="J55" s="155">
        <v>3.2</v>
      </c>
      <c r="K55" s="221" t="s">
        <v>60</v>
      </c>
      <c r="L55" s="208">
        <f t="shared" si="6"/>
        <v>156.25</v>
      </c>
      <c r="M55" s="168" t="s">
        <v>64</v>
      </c>
    </row>
    <row r="56" spans="2:13" ht="17" thickTop="1" x14ac:dyDescent="0.35">
      <c r="B56" s="115" t="s">
        <v>172</v>
      </c>
      <c r="C56" s="116" t="s">
        <v>91</v>
      </c>
      <c r="D56" s="141">
        <v>0.03</v>
      </c>
      <c r="E56" s="118" t="s">
        <v>22</v>
      </c>
      <c r="F56" s="119">
        <v>1</v>
      </c>
      <c r="G56" s="120" t="s">
        <v>21</v>
      </c>
      <c r="H56" s="192">
        <f t="shared" si="5"/>
        <v>0.75</v>
      </c>
      <c r="I56" s="118" t="s">
        <v>21</v>
      </c>
      <c r="J56" s="151">
        <v>0.1</v>
      </c>
      <c r="K56" s="217" t="s">
        <v>60</v>
      </c>
      <c r="L56" s="192">
        <f t="shared" si="6"/>
        <v>7.5</v>
      </c>
      <c r="M56" s="124" t="s">
        <v>61</v>
      </c>
    </row>
    <row r="57" spans="2:13" ht="16.5" x14ac:dyDescent="0.35">
      <c r="B57" s="28" t="s">
        <v>171</v>
      </c>
      <c r="C57" s="51" t="s">
        <v>91</v>
      </c>
      <c r="D57" s="93">
        <v>0.01</v>
      </c>
      <c r="E57" s="74" t="s">
        <v>22</v>
      </c>
      <c r="F57" s="59">
        <v>1</v>
      </c>
      <c r="G57" s="60" t="s">
        <v>21</v>
      </c>
      <c r="H57" s="93">
        <f t="shared" si="5"/>
        <v>0.25</v>
      </c>
      <c r="I57" s="74" t="s">
        <v>21</v>
      </c>
      <c r="J57" s="58">
        <v>0.1</v>
      </c>
      <c r="K57" s="219" t="s">
        <v>60</v>
      </c>
      <c r="L57" s="209">
        <f t="shared" si="6"/>
        <v>2.5</v>
      </c>
      <c r="M57" s="84" t="s">
        <v>61</v>
      </c>
    </row>
    <row r="58" spans="2:13" ht="16.5" x14ac:dyDescent="0.35">
      <c r="B58" s="85" t="s">
        <v>174</v>
      </c>
      <c r="C58" s="48" t="s">
        <v>78</v>
      </c>
      <c r="D58" s="69">
        <v>0.05</v>
      </c>
      <c r="E58" s="55" t="s">
        <v>32</v>
      </c>
      <c r="F58" s="77">
        <v>2.5</v>
      </c>
      <c r="G58" s="63" t="s">
        <v>21</v>
      </c>
      <c r="H58" s="69">
        <f t="shared" si="5"/>
        <v>1.25</v>
      </c>
      <c r="I58" s="55" t="s">
        <v>21</v>
      </c>
      <c r="J58" s="58">
        <v>0.1</v>
      </c>
      <c r="K58" s="219" t="s">
        <v>60</v>
      </c>
      <c r="L58" s="191">
        <f t="shared" si="6"/>
        <v>12.5</v>
      </c>
      <c r="M58" s="30" t="s">
        <v>61</v>
      </c>
    </row>
    <row r="59" spans="2:13" ht="16.5" x14ac:dyDescent="0.35">
      <c r="B59" s="28" t="s">
        <v>173</v>
      </c>
      <c r="C59" s="51" t="s">
        <v>78</v>
      </c>
      <c r="D59" s="95">
        <v>0.1</v>
      </c>
      <c r="E59" s="74" t="s">
        <v>22</v>
      </c>
      <c r="F59" s="94">
        <v>2.5</v>
      </c>
      <c r="G59" s="60" t="s">
        <v>21</v>
      </c>
      <c r="H59" s="95">
        <f t="shared" si="5"/>
        <v>2.5</v>
      </c>
      <c r="I59" s="74" t="s">
        <v>21</v>
      </c>
      <c r="J59" s="58">
        <v>1</v>
      </c>
      <c r="K59" s="219" t="s">
        <v>60</v>
      </c>
      <c r="L59" s="209">
        <f t="shared" si="6"/>
        <v>2.5</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0.25</v>
      </c>
      <c r="I61" s="128" t="s">
        <v>21</v>
      </c>
      <c r="J61" s="155">
        <v>1</v>
      </c>
      <c r="K61" s="221" t="s">
        <v>60</v>
      </c>
      <c r="L61" s="208">
        <f t="shared" si="6"/>
        <v>0.25</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12500</v>
      </c>
      <c r="G64" s="120" t="s">
        <v>34</v>
      </c>
      <c r="H64" s="158">
        <f t="shared" si="5"/>
        <v>2500</v>
      </c>
      <c r="I64" s="118" t="s">
        <v>34</v>
      </c>
      <c r="J64" s="122">
        <v>10</v>
      </c>
      <c r="K64" s="217" t="s">
        <v>60</v>
      </c>
      <c r="L64" s="189">
        <f t="shared" ref="L64:L76" si="7">H64/J64</f>
        <v>250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2.5</v>
      </c>
      <c r="I66" s="55" t="s">
        <v>21</v>
      </c>
      <c r="J66" s="58">
        <v>2</v>
      </c>
      <c r="K66" s="219" t="s">
        <v>60</v>
      </c>
      <c r="L66" s="191">
        <f t="shared" si="7"/>
        <v>1.25</v>
      </c>
      <c r="M66" s="30" t="s">
        <v>61</v>
      </c>
    </row>
    <row r="67" spans="2:13" ht="17" thickBot="1" x14ac:dyDescent="0.4">
      <c r="B67" s="153" t="s">
        <v>89</v>
      </c>
      <c r="C67" s="126" t="s">
        <v>76</v>
      </c>
      <c r="D67" s="127">
        <v>0.3</v>
      </c>
      <c r="E67" s="128" t="s">
        <v>22</v>
      </c>
      <c r="F67" s="129">
        <v>20</v>
      </c>
      <c r="G67" s="130" t="s">
        <v>21</v>
      </c>
      <c r="H67" s="127">
        <f t="shared" si="5"/>
        <v>7.5</v>
      </c>
      <c r="I67" s="128" t="s">
        <v>21</v>
      </c>
      <c r="J67" s="155">
        <v>2</v>
      </c>
      <c r="K67" s="221" t="s">
        <v>60</v>
      </c>
      <c r="L67" s="208">
        <f t="shared" si="7"/>
        <v>3.75</v>
      </c>
      <c r="M67" s="156" t="s">
        <v>61</v>
      </c>
    </row>
    <row r="68" spans="2:13" ht="17" thickTop="1" x14ac:dyDescent="0.35">
      <c r="B68" s="136" t="s">
        <v>81</v>
      </c>
      <c r="C68" s="170" t="s">
        <v>77</v>
      </c>
      <c r="D68" s="158">
        <v>1</v>
      </c>
      <c r="E68" s="118" t="s">
        <v>33</v>
      </c>
      <c r="F68" s="119">
        <v>50</v>
      </c>
      <c r="G68" s="120" t="s">
        <v>34</v>
      </c>
      <c r="H68" s="158">
        <f t="shared" si="5"/>
        <v>25</v>
      </c>
      <c r="I68" s="118" t="s">
        <v>34</v>
      </c>
      <c r="J68" s="122">
        <v>50</v>
      </c>
      <c r="K68" s="217" t="s">
        <v>80</v>
      </c>
      <c r="L68" s="189">
        <f t="shared" si="7"/>
        <v>0.5</v>
      </c>
      <c r="M68" s="124" t="s">
        <v>61</v>
      </c>
    </row>
    <row r="69" spans="2:13" ht="17" thickBot="1" x14ac:dyDescent="0.4">
      <c r="B69" s="153" t="s">
        <v>82</v>
      </c>
      <c r="C69" s="126" t="s">
        <v>83</v>
      </c>
      <c r="D69" s="148">
        <v>2</v>
      </c>
      <c r="E69" s="128" t="s">
        <v>33</v>
      </c>
      <c r="F69" s="129">
        <v>100</v>
      </c>
      <c r="G69" s="130" t="s">
        <v>34</v>
      </c>
      <c r="H69" s="148">
        <f t="shared" si="5"/>
        <v>50</v>
      </c>
      <c r="I69" s="128" t="s">
        <v>34</v>
      </c>
      <c r="J69" s="155">
        <v>50</v>
      </c>
      <c r="K69" s="221" t="s">
        <v>80</v>
      </c>
      <c r="L69" s="208">
        <f t="shared" si="7"/>
        <v>1</v>
      </c>
      <c r="M69" s="156" t="s">
        <v>61</v>
      </c>
    </row>
    <row r="70" spans="2:13" ht="17" thickTop="1" x14ac:dyDescent="0.35">
      <c r="B70" s="136" t="s">
        <v>36</v>
      </c>
      <c r="C70" s="170" t="s">
        <v>76</v>
      </c>
      <c r="D70" s="141">
        <v>0.01</v>
      </c>
      <c r="E70" s="118" t="s">
        <v>22</v>
      </c>
      <c r="F70" s="149">
        <v>0.2</v>
      </c>
      <c r="G70" s="120" t="s">
        <v>21</v>
      </c>
      <c r="H70" s="141">
        <f t="shared" si="5"/>
        <v>0.2</v>
      </c>
      <c r="I70" s="118" t="s">
        <v>21</v>
      </c>
      <c r="J70" s="122">
        <v>0.1</v>
      </c>
      <c r="K70" s="217" t="s">
        <v>60</v>
      </c>
      <c r="L70" s="189">
        <f t="shared" si="7"/>
        <v>2</v>
      </c>
      <c r="M70" s="124" t="s">
        <v>61</v>
      </c>
    </row>
    <row r="71" spans="2:13" ht="17" thickBot="1" x14ac:dyDescent="0.4">
      <c r="B71" s="153" t="s">
        <v>177</v>
      </c>
      <c r="C71" s="126" t="s">
        <v>76</v>
      </c>
      <c r="D71" s="146">
        <v>0.02</v>
      </c>
      <c r="E71" s="128" t="s">
        <v>22</v>
      </c>
      <c r="F71" s="129">
        <v>1</v>
      </c>
      <c r="G71" s="130" t="s">
        <v>115</v>
      </c>
      <c r="H71" s="127">
        <f t="shared" si="5"/>
        <v>0.5</v>
      </c>
      <c r="I71" s="128" t="s">
        <v>21</v>
      </c>
      <c r="J71" s="155">
        <v>0.1</v>
      </c>
      <c r="K71" s="221" t="s">
        <v>60</v>
      </c>
      <c r="L71" s="208">
        <f t="shared" si="7"/>
        <v>5</v>
      </c>
      <c r="M71" s="156" t="s">
        <v>61</v>
      </c>
    </row>
    <row r="72" spans="2:13" ht="17" thickTop="1" x14ac:dyDescent="0.35">
      <c r="B72" s="136" t="s">
        <v>37</v>
      </c>
      <c r="C72" s="170" t="s">
        <v>76</v>
      </c>
      <c r="D72" s="158">
        <v>15</v>
      </c>
      <c r="E72" s="118" t="s">
        <v>38</v>
      </c>
      <c r="F72" s="119">
        <v>1500</v>
      </c>
      <c r="G72" s="120" t="s">
        <v>178</v>
      </c>
      <c r="H72" s="158">
        <f t="shared" si="5"/>
        <v>375</v>
      </c>
      <c r="I72" s="118" t="s">
        <v>21</v>
      </c>
      <c r="J72" s="122">
        <v>25</v>
      </c>
      <c r="K72" s="217" t="s">
        <v>60</v>
      </c>
      <c r="L72" s="189">
        <f t="shared" si="7"/>
        <v>15</v>
      </c>
      <c r="M72" s="124" t="s">
        <v>61</v>
      </c>
    </row>
    <row r="73" spans="2:13" ht="17" thickBot="1" x14ac:dyDescent="0.4">
      <c r="B73" s="153" t="s">
        <v>179</v>
      </c>
      <c r="C73" s="126" t="s">
        <v>76</v>
      </c>
      <c r="D73" s="148">
        <v>20</v>
      </c>
      <c r="E73" s="128" t="s">
        <v>38</v>
      </c>
      <c r="F73" s="129">
        <v>1500</v>
      </c>
      <c r="G73" s="130" t="s">
        <v>178</v>
      </c>
      <c r="H73" s="148">
        <f t="shared" si="5"/>
        <v>500</v>
      </c>
      <c r="I73" s="128" t="s">
        <v>21</v>
      </c>
      <c r="J73" s="155">
        <v>25</v>
      </c>
      <c r="K73" s="221" t="s">
        <v>60</v>
      </c>
      <c r="L73" s="208">
        <f t="shared" si="7"/>
        <v>20</v>
      </c>
      <c r="M73" s="156" t="s">
        <v>61</v>
      </c>
    </row>
    <row r="74" spans="2:13" ht="17" thickTop="1" x14ac:dyDescent="0.35">
      <c r="B74" s="157" t="s">
        <v>180</v>
      </c>
      <c r="C74" s="116" t="s">
        <v>76</v>
      </c>
      <c r="D74" s="141">
        <v>0.02</v>
      </c>
      <c r="E74" s="118" t="s">
        <v>22</v>
      </c>
      <c r="F74" s="119">
        <v>1</v>
      </c>
      <c r="G74" s="120" t="s">
        <v>21</v>
      </c>
      <c r="H74" s="117">
        <f t="shared" si="5"/>
        <v>0.5</v>
      </c>
      <c r="I74" s="118" t="s">
        <v>21</v>
      </c>
      <c r="J74" s="122">
        <v>1</v>
      </c>
      <c r="K74" s="217" t="s">
        <v>60</v>
      </c>
      <c r="L74" s="189">
        <f t="shared" si="7"/>
        <v>0.5</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50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25</v>
      </c>
      <c r="I80" s="118" t="s">
        <v>21</v>
      </c>
      <c r="J80" s="122">
        <v>50</v>
      </c>
      <c r="K80" s="217" t="s">
        <v>60</v>
      </c>
      <c r="L80" s="189">
        <f t="shared" si="8"/>
        <v>0.5</v>
      </c>
      <c r="M80" s="124" t="s">
        <v>61</v>
      </c>
    </row>
    <row r="81" spans="2:13" ht="16.5" x14ac:dyDescent="0.35">
      <c r="B81" s="28"/>
      <c r="C81" s="51" t="s">
        <v>76</v>
      </c>
      <c r="D81" s="97">
        <v>2</v>
      </c>
      <c r="E81" s="74" t="s">
        <v>22</v>
      </c>
      <c r="F81" s="59">
        <v>100</v>
      </c>
      <c r="G81" s="60" t="s">
        <v>21</v>
      </c>
      <c r="H81" s="97">
        <f t="shared" si="5"/>
        <v>50</v>
      </c>
      <c r="I81" s="74" t="s">
        <v>21</v>
      </c>
      <c r="J81" s="58">
        <v>50</v>
      </c>
      <c r="K81" s="219" t="s">
        <v>60</v>
      </c>
      <c r="L81" s="209">
        <f t="shared" si="8"/>
        <v>1</v>
      </c>
      <c r="M81" s="84" t="s">
        <v>61</v>
      </c>
    </row>
    <row r="82" spans="2:13" ht="16.5" x14ac:dyDescent="0.35">
      <c r="B82" s="27" t="s">
        <v>182</v>
      </c>
      <c r="C82" s="53" t="s">
        <v>84</v>
      </c>
      <c r="D82" s="65">
        <v>4</v>
      </c>
      <c r="E82" s="55" t="s">
        <v>22</v>
      </c>
      <c r="F82" s="62">
        <v>250</v>
      </c>
      <c r="G82" s="63" t="s">
        <v>21</v>
      </c>
      <c r="H82" s="65">
        <f t="shared" si="5"/>
        <v>100</v>
      </c>
      <c r="I82" s="55" t="s">
        <v>21</v>
      </c>
      <c r="J82" s="58">
        <v>50</v>
      </c>
      <c r="K82" s="219" t="s">
        <v>60</v>
      </c>
      <c r="L82" s="191">
        <f t="shared" si="8"/>
        <v>2</v>
      </c>
      <c r="M82" s="30" t="s">
        <v>61</v>
      </c>
    </row>
    <row r="83" spans="2:13" ht="17" thickBot="1" x14ac:dyDescent="0.4">
      <c r="B83" s="153"/>
      <c r="C83" s="126" t="s">
        <v>84</v>
      </c>
      <c r="D83" s="148">
        <v>5</v>
      </c>
      <c r="E83" s="128" t="s">
        <v>22</v>
      </c>
      <c r="F83" s="129">
        <v>250</v>
      </c>
      <c r="G83" s="130" t="s">
        <v>21</v>
      </c>
      <c r="H83" s="148">
        <f t="shared" si="5"/>
        <v>125</v>
      </c>
      <c r="I83" s="128" t="s">
        <v>21</v>
      </c>
      <c r="J83" s="155">
        <v>50</v>
      </c>
      <c r="K83" s="221" t="s">
        <v>60</v>
      </c>
      <c r="L83" s="208">
        <f t="shared" si="8"/>
        <v>2.5</v>
      </c>
      <c r="M83" s="156" t="s">
        <v>61</v>
      </c>
    </row>
    <row r="84" spans="2:13" ht="17" thickTop="1" x14ac:dyDescent="0.35">
      <c r="B84" s="136" t="s">
        <v>140</v>
      </c>
      <c r="C84" s="170" t="s">
        <v>76</v>
      </c>
      <c r="D84" s="158">
        <v>60</v>
      </c>
      <c r="E84" s="118" t="s">
        <v>22</v>
      </c>
      <c r="F84" s="119">
        <v>4500</v>
      </c>
      <c r="G84" s="120" t="s">
        <v>21</v>
      </c>
      <c r="H84" s="158">
        <f t="shared" si="5"/>
        <v>1500</v>
      </c>
      <c r="I84" s="118" t="s">
        <v>21</v>
      </c>
      <c r="J84" s="122">
        <v>100</v>
      </c>
      <c r="K84" s="217" t="s">
        <v>60</v>
      </c>
      <c r="L84" s="189">
        <f t="shared" si="8"/>
        <v>15</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75</v>
      </c>
      <c r="G86" s="120" t="s">
        <v>21</v>
      </c>
      <c r="H86" s="158">
        <f t="shared" si="5"/>
        <v>25</v>
      </c>
      <c r="I86" s="118" t="s">
        <v>21</v>
      </c>
      <c r="J86" s="122">
        <v>20</v>
      </c>
      <c r="K86" s="217" t="s">
        <v>60</v>
      </c>
      <c r="L86" s="189">
        <f t="shared" ref="L86:L88" si="9">H86/J86</f>
        <v>1.25</v>
      </c>
      <c r="M86" s="124" t="s">
        <v>61</v>
      </c>
    </row>
    <row r="87" spans="2:13" ht="16.5" x14ac:dyDescent="0.35">
      <c r="B87" s="28" t="s">
        <v>149</v>
      </c>
      <c r="C87" s="51" t="s">
        <v>78</v>
      </c>
      <c r="D87" s="97">
        <v>2</v>
      </c>
      <c r="E87" s="74" t="s">
        <v>22</v>
      </c>
      <c r="F87" s="59">
        <f>3*H13</f>
        <v>75</v>
      </c>
      <c r="G87" s="60" t="s">
        <v>21</v>
      </c>
      <c r="H87" s="97">
        <f t="shared" si="5"/>
        <v>50</v>
      </c>
      <c r="I87" s="74" t="s">
        <v>21</v>
      </c>
      <c r="J87" s="58">
        <v>20</v>
      </c>
      <c r="K87" s="219" t="s">
        <v>60</v>
      </c>
      <c r="L87" s="209">
        <f t="shared" si="9"/>
        <v>2.5</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1.25</v>
      </c>
      <c r="I90" s="118" t="s">
        <v>21</v>
      </c>
      <c r="J90" s="122">
        <v>2</v>
      </c>
      <c r="K90" s="217" t="s">
        <v>60</v>
      </c>
      <c r="L90" s="189">
        <f t="shared" ref="L90:L117" si="10">H90/J90</f>
        <v>0.625</v>
      </c>
      <c r="M90" s="124" t="s">
        <v>61</v>
      </c>
    </row>
    <row r="91" spans="2:13" ht="16.5" x14ac:dyDescent="0.35">
      <c r="B91" s="86" t="s">
        <v>107</v>
      </c>
      <c r="C91" s="56" t="s">
        <v>77</v>
      </c>
      <c r="D91" s="111">
        <v>0.1</v>
      </c>
      <c r="E91" s="88" t="s">
        <v>22</v>
      </c>
      <c r="F91" s="89">
        <v>4</v>
      </c>
      <c r="G91" s="90" t="s">
        <v>21</v>
      </c>
      <c r="H91" s="111">
        <f t="shared" si="5"/>
        <v>2.5</v>
      </c>
      <c r="I91" s="88" t="s">
        <v>21</v>
      </c>
      <c r="J91" s="58">
        <v>2</v>
      </c>
      <c r="K91" s="220" t="s">
        <v>60</v>
      </c>
      <c r="L91" s="212">
        <f t="shared" si="10"/>
        <v>1.25</v>
      </c>
      <c r="M91" s="91" t="s">
        <v>61</v>
      </c>
    </row>
    <row r="92" spans="2:13" ht="16.5" x14ac:dyDescent="0.35">
      <c r="B92" s="27" t="s">
        <v>108</v>
      </c>
      <c r="C92" s="48" t="s">
        <v>77</v>
      </c>
      <c r="D92" s="110">
        <v>0.1</v>
      </c>
      <c r="E92" s="55" t="s">
        <v>22</v>
      </c>
      <c r="F92" s="62">
        <v>2</v>
      </c>
      <c r="G92" s="63" t="s">
        <v>21</v>
      </c>
      <c r="H92" s="110">
        <f t="shared" si="5"/>
        <v>2</v>
      </c>
      <c r="I92" s="55" t="s">
        <v>21</v>
      </c>
      <c r="J92" s="58">
        <v>2</v>
      </c>
      <c r="K92" s="219" t="s">
        <v>60</v>
      </c>
      <c r="L92" s="191">
        <f t="shared" si="10"/>
        <v>1</v>
      </c>
      <c r="M92" s="30" t="s">
        <v>61</v>
      </c>
    </row>
    <row r="93" spans="2:13" ht="17" thickBot="1" x14ac:dyDescent="0.4">
      <c r="B93" s="180"/>
      <c r="C93" s="161" t="s">
        <v>88</v>
      </c>
      <c r="D93" s="181">
        <v>0.1</v>
      </c>
      <c r="E93" s="163" t="s">
        <v>22</v>
      </c>
      <c r="F93" s="164">
        <v>2</v>
      </c>
      <c r="G93" s="165" t="s">
        <v>21</v>
      </c>
      <c r="H93" s="181">
        <f t="shared" si="5"/>
        <v>2</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625</v>
      </c>
      <c r="I94" s="118" t="s">
        <v>21</v>
      </c>
      <c r="J94" s="122">
        <v>40</v>
      </c>
      <c r="K94" s="217" t="s">
        <v>60</v>
      </c>
      <c r="L94" s="189">
        <f t="shared" si="10"/>
        <v>15.625</v>
      </c>
      <c r="M94" s="124" t="s">
        <v>61</v>
      </c>
    </row>
    <row r="95" spans="2:13" ht="17" thickBot="1" x14ac:dyDescent="0.4">
      <c r="B95" s="153" t="s">
        <v>130</v>
      </c>
      <c r="C95" s="126" t="s">
        <v>76</v>
      </c>
      <c r="D95" s="148">
        <v>50</v>
      </c>
      <c r="E95" s="128" t="s">
        <v>22</v>
      </c>
      <c r="F95" s="129">
        <v>2000</v>
      </c>
      <c r="G95" s="130" t="s">
        <v>21</v>
      </c>
      <c r="H95" s="148">
        <f t="shared" si="5"/>
        <v>1250</v>
      </c>
      <c r="I95" s="128" t="s">
        <v>21</v>
      </c>
      <c r="J95" s="155">
        <v>40</v>
      </c>
      <c r="K95" s="221" t="s">
        <v>60</v>
      </c>
      <c r="L95" s="208">
        <f t="shared" si="10"/>
        <v>31.25</v>
      </c>
      <c r="M95" s="156" t="s">
        <v>61</v>
      </c>
    </row>
    <row r="96" spans="2:13" ht="17" thickTop="1" x14ac:dyDescent="0.35">
      <c r="B96" s="136" t="s">
        <v>39</v>
      </c>
      <c r="C96" s="170" t="s">
        <v>76</v>
      </c>
      <c r="D96" s="141">
        <v>0.25</v>
      </c>
      <c r="E96" s="118" t="s">
        <v>40</v>
      </c>
      <c r="F96" s="143"/>
      <c r="G96" s="120"/>
      <c r="H96" s="141">
        <f t="shared" ref="H96:H99" si="11">$H$13*D96</f>
        <v>6.25</v>
      </c>
      <c r="I96" s="118" t="s">
        <v>41</v>
      </c>
      <c r="J96" s="122">
        <v>0.2</v>
      </c>
      <c r="K96" s="217" t="s">
        <v>138</v>
      </c>
      <c r="L96" s="189">
        <f t="shared" si="10"/>
        <v>31.25</v>
      </c>
      <c r="M96" s="124" t="s">
        <v>61</v>
      </c>
    </row>
    <row r="97" spans="2:13" ht="16.5" x14ac:dyDescent="0.35">
      <c r="B97" s="28" t="s">
        <v>183</v>
      </c>
      <c r="C97" s="51" t="s">
        <v>76</v>
      </c>
      <c r="D97" s="95">
        <v>0.5</v>
      </c>
      <c r="E97" s="74" t="s">
        <v>40</v>
      </c>
      <c r="F97" s="59"/>
      <c r="G97" s="60"/>
      <c r="H97" s="95">
        <f t="shared" si="11"/>
        <v>12.5</v>
      </c>
      <c r="I97" s="74" t="s">
        <v>41</v>
      </c>
      <c r="J97" s="58">
        <v>0.2</v>
      </c>
      <c r="K97" s="219" t="s">
        <v>138</v>
      </c>
      <c r="L97" s="215">
        <f t="shared" si="10"/>
        <v>62.5</v>
      </c>
      <c r="M97" s="84" t="s">
        <v>61</v>
      </c>
    </row>
    <row r="98" spans="2:13" ht="16.5" x14ac:dyDescent="0.35">
      <c r="B98" s="85" t="s">
        <v>184</v>
      </c>
      <c r="C98" s="48" t="s">
        <v>76</v>
      </c>
      <c r="D98" s="69">
        <v>0.75</v>
      </c>
      <c r="E98" s="55" t="s">
        <v>40</v>
      </c>
      <c r="F98" s="62"/>
      <c r="G98" s="63"/>
      <c r="H98" s="69">
        <f t="shared" si="11"/>
        <v>18.75</v>
      </c>
      <c r="I98" s="55" t="s">
        <v>41</v>
      </c>
      <c r="J98" s="58">
        <v>0.2</v>
      </c>
      <c r="K98" s="219" t="s">
        <v>138</v>
      </c>
      <c r="L98" s="196">
        <f t="shared" si="10"/>
        <v>93.75</v>
      </c>
      <c r="M98" s="30" t="s">
        <v>61</v>
      </c>
    </row>
    <row r="99" spans="2:13" ht="17" thickBot="1" x14ac:dyDescent="0.4">
      <c r="B99" s="153"/>
      <c r="C99" s="126" t="s">
        <v>76</v>
      </c>
      <c r="D99" s="148">
        <v>1</v>
      </c>
      <c r="E99" s="128" t="s">
        <v>40</v>
      </c>
      <c r="F99" s="129"/>
      <c r="G99" s="130"/>
      <c r="H99" s="148">
        <f t="shared" si="11"/>
        <v>25</v>
      </c>
      <c r="I99" s="128" t="s">
        <v>41</v>
      </c>
      <c r="J99" s="155">
        <v>0.2</v>
      </c>
      <c r="K99" s="221" t="s">
        <v>138</v>
      </c>
      <c r="L99" s="213">
        <f t="shared" si="10"/>
        <v>125</v>
      </c>
      <c r="M99" s="156" t="s">
        <v>61</v>
      </c>
    </row>
    <row r="100" spans="2:13" ht="17" thickTop="1" x14ac:dyDescent="0.35">
      <c r="B100" s="136" t="s">
        <v>122</v>
      </c>
      <c r="C100" s="170" t="s">
        <v>77</v>
      </c>
      <c r="D100" s="158">
        <v>2</v>
      </c>
      <c r="E100" s="118" t="s">
        <v>22</v>
      </c>
      <c r="F100" s="119">
        <v>125</v>
      </c>
      <c r="G100" s="120" t="s">
        <v>21</v>
      </c>
      <c r="H100" s="158">
        <f t="shared" si="5"/>
        <v>50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12.5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1.25</v>
      </c>
      <c r="I102" s="118" t="s">
        <v>21</v>
      </c>
      <c r="J102" s="122">
        <v>5</v>
      </c>
      <c r="K102" s="217" t="s">
        <v>60</v>
      </c>
      <c r="L102" s="195">
        <f t="shared" si="10"/>
        <v>0.25</v>
      </c>
      <c r="M102" s="124" t="s">
        <v>61</v>
      </c>
    </row>
    <row r="103" spans="2:13" ht="16.5" x14ac:dyDescent="0.35">
      <c r="B103" s="28" t="s">
        <v>85</v>
      </c>
      <c r="C103" s="51" t="s">
        <v>76</v>
      </c>
      <c r="D103" s="95">
        <v>0.1</v>
      </c>
      <c r="E103" s="74" t="s">
        <v>22</v>
      </c>
      <c r="F103" s="59">
        <v>2</v>
      </c>
      <c r="G103" s="60" t="s">
        <v>21</v>
      </c>
      <c r="H103" s="95">
        <f t="shared" si="5"/>
        <v>2</v>
      </c>
      <c r="I103" s="74" t="s">
        <v>21</v>
      </c>
      <c r="J103" s="58">
        <v>5</v>
      </c>
      <c r="K103" s="219" t="s">
        <v>60</v>
      </c>
      <c r="L103" s="215">
        <f t="shared" si="10"/>
        <v>0.4</v>
      </c>
      <c r="M103" s="84" t="s">
        <v>61</v>
      </c>
    </row>
    <row r="104" spans="2:13" ht="16.5" x14ac:dyDescent="0.35">
      <c r="B104" s="85" t="s">
        <v>86</v>
      </c>
      <c r="C104" s="48" t="s">
        <v>83</v>
      </c>
      <c r="D104" s="110">
        <v>0.3</v>
      </c>
      <c r="E104" s="55" t="s">
        <v>22</v>
      </c>
      <c r="F104" s="62">
        <v>10</v>
      </c>
      <c r="G104" s="63" t="s">
        <v>21</v>
      </c>
      <c r="H104" s="110">
        <f t="shared" si="5"/>
        <v>7.5</v>
      </c>
      <c r="I104" s="55" t="s">
        <v>21</v>
      </c>
      <c r="J104" s="58">
        <v>5</v>
      </c>
      <c r="K104" s="219" t="s">
        <v>60</v>
      </c>
      <c r="L104" s="196">
        <f t="shared" si="10"/>
        <v>1.5</v>
      </c>
      <c r="M104" s="30" t="s">
        <v>61</v>
      </c>
    </row>
    <row r="105" spans="2:13" ht="16.5" x14ac:dyDescent="0.35">
      <c r="B105" s="28" t="s">
        <v>87</v>
      </c>
      <c r="C105" s="51" t="s">
        <v>88</v>
      </c>
      <c r="D105" s="93">
        <v>0.25</v>
      </c>
      <c r="E105" s="74" t="s">
        <v>22</v>
      </c>
      <c r="F105" s="59">
        <v>20</v>
      </c>
      <c r="G105" s="60" t="s">
        <v>21</v>
      </c>
      <c r="H105" s="93">
        <f t="shared" si="5"/>
        <v>6.25</v>
      </c>
      <c r="I105" s="74" t="s">
        <v>21</v>
      </c>
      <c r="J105" s="58">
        <v>2</v>
      </c>
      <c r="K105" s="219" t="s">
        <v>60</v>
      </c>
      <c r="L105" s="215">
        <f t="shared" si="10"/>
        <v>3.125</v>
      </c>
      <c r="M105" s="84" t="s">
        <v>61</v>
      </c>
    </row>
    <row r="106" spans="2:13" ht="16.5" x14ac:dyDescent="0.35">
      <c r="B106" s="85" t="s">
        <v>90</v>
      </c>
      <c r="C106" s="48" t="s">
        <v>76</v>
      </c>
      <c r="D106" s="110">
        <v>0.2</v>
      </c>
      <c r="E106" s="55" t="s">
        <v>22</v>
      </c>
      <c r="F106" s="62">
        <v>10</v>
      </c>
      <c r="G106" s="63" t="s">
        <v>21</v>
      </c>
      <c r="H106" s="65">
        <f t="shared" ref="H106:H117" si="12">IF($H$13*D106&lt;=F106,$H$13*D106,F106)</f>
        <v>5</v>
      </c>
      <c r="I106" s="55" t="s">
        <v>21</v>
      </c>
      <c r="J106" s="58">
        <v>5</v>
      </c>
      <c r="K106" s="219" t="s">
        <v>60</v>
      </c>
      <c r="L106" s="196">
        <f t="shared" si="10"/>
        <v>1</v>
      </c>
      <c r="M106" s="30" t="s">
        <v>61</v>
      </c>
    </row>
    <row r="107" spans="2:13" ht="17" thickBot="1" x14ac:dyDescent="0.4">
      <c r="B107" s="125"/>
      <c r="C107" s="179" t="s">
        <v>76</v>
      </c>
      <c r="D107" s="127">
        <v>0.3</v>
      </c>
      <c r="E107" s="128" t="s">
        <v>22</v>
      </c>
      <c r="F107" s="129">
        <v>10</v>
      </c>
      <c r="G107" s="130" t="s">
        <v>21</v>
      </c>
      <c r="H107" s="127">
        <f t="shared" si="12"/>
        <v>7.5</v>
      </c>
      <c r="I107" s="128" t="s">
        <v>21</v>
      </c>
      <c r="J107" s="155">
        <v>5</v>
      </c>
      <c r="K107" s="221" t="s">
        <v>60</v>
      </c>
      <c r="L107" s="213">
        <f t="shared" si="10"/>
        <v>1.5</v>
      </c>
      <c r="M107" s="156" t="s">
        <v>61</v>
      </c>
    </row>
    <row r="108" spans="2:13" ht="17" thickTop="1" x14ac:dyDescent="0.35">
      <c r="B108" s="115" t="s">
        <v>92</v>
      </c>
      <c r="C108" s="116" t="s">
        <v>91</v>
      </c>
      <c r="D108" s="158">
        <v>50</v>
      </c>
      <c r="E108" s="118" t="s">
        <v>33</v>
      </c>
      <c r="F108" s="119">
        <f>50*H13</f>
        <v>1250</v>
      </c>
      <c r="G108" s="120" t="s">
        <v>34</v>
      </c>
      <c r="H108" s="158">
        <f t="shared" si="12"/>
        <v>1250</v>
      </c>
      <c r="I108" s="118" t="s">
        <v>34</v>
      </c>
      <c r="J108" s="122">
        <v>1</v>
      </c>
      <c r="K108" s="217" t="s">
        <v>60</v>
      </c>
      <c r="L108" s="195">
        <f t="shared" si="10"/>
        <v>1250</v>
      </c>
      <c r="M108" s="124" t="s">
        <v>61</v>
      </c>
    </row>
    <row r="109" spans="2:13" ht="17" thickBot="1" x14ac:dyDescent="0.4">
      <c r="B109" s="125" t="s">
        <v>73</v>
      </c>
      <c r="C109" s="179" t="s">
        <v>76</v>
      </c>
      <c r="D109" s="146">
        <v>0.25</v>
      </c>
      <c r="E109" s="137" t="s">
        <v>27</v>
      </c>
      <c r="F109" s="129">
        <f>0.75*H13</f>
        <v>18.75</v>
      </c>
      <c r="G109" s="177" t="s">
        <v>27</v>
      </c>
      <c r="H109" s="146">
        <f t="shared" si="12"/>
        <v>6.25</v>
      </c>
      <c r="I109" s="137" t="s">
        <v>27</v>
      </c>
      <c r="J109" s="155">
        <v>200</v>
      </c>
      <c r="K109" s="221" t="s">
        <v>80</v>
      </c>
      <c r="L109" s="214">
        <f t="shared" si="10"/>
        <v>3.125E-2</v>
      </c>
      <c r="M109" s="168" t="s">
        <v>64</v>
      </c>
    </row>
    <row r="110" spans="2:13" ht="17" thickTop="1" x14ac:dyDescent="0.35">
      <c r="B110" s="115" t="s">
        <v>45</v>
      </c>
      <c r="C110" s="116" t="s">
        <v>76</v>
      </c>
      <c r="D110" s="141">
        <v>0.05</v>
      </c>
      <c r="E110" s="118" t="s">
        <v>22</v>
      </c>
      <c r="F110" s="119">
        <f>0.1*H13</f>
        <v>2.5</v>
      </c>
      <c r="G110" s="120" t="s">
        <v>21</v>
      </c>
      <c r="H110" s="141">
        <f t="shared" si="12"/>
        <v>1.25</v>
      </c>
      <c r="I110" s="118" t="s">
        <v>21</v>
      </c>
      <c r="J110" s="122">
        <v>10</v>
      </c>
      <c r="K110" s="217" t="s">
        <v>60</v>
      </c>
      <c r="L110" s="195">
        <f t="shared" si="10"/>
        <v>0.125</v>
      </c>
      <c r="M110" s="124" t="s">
        <v>61</v>
      </c>
    </row>
    <row r="111" spans="2:13" ht="17" thickBot="1" x14ac:dyDescent="0.4">
      <c r="B111" s="125" t="s">
        <v>114</v>
      </c>
      <c r="C111" s="179" t="s">
        <v>76</v>
      </c>
      <c r="D111" s="127">
        <v>0.1</v>
      </c>
      <c r="E111" s="128" t="s">
        <v>22</v>
      </c>
      <c r="F111" s="129">
        <f>0.2*H13</f>
        <v>5</v>
      </c>
      <c r="G111" s="130" t="s">
        <v>21</v>
      </c>
      <c r="H111" s="127">
        <f t="shared" si="12"/>
        <v>2.5</v>
      </c>
      <c r="I111" s="128" t="s">
        <v>21</v>
      </c>
      <c r="J111" s="155">
        <v>10</v>
      </c>
      <c r="K111" s="221" t="s">
        <v>60</v>
      </c>
      <c r="L111" s="213">
        <f t="shared" si="10"/>
        <v>0.25</v>
      </c>
      <c r="M111" s="156" t="s">
        <v>61</v>
      </c>
    </row>
    <row r="112" spans="2:13" ht="17" thickTop="1" x14ac:dyDescent="0.35">
      <c r="B112" s="115" t="s">
        <v>116</v>
      </c>
      <c r="C112" s="123" t="s">
        <v>117</v>
      </c>
      <c r="D112" s="141">
        <v>0.02</v>
      </c>
      <c r="E112" s="118" t="s">
        <v>22</v>
      </c>
      <c r="F112" s="119">
        <v>2</v>
      </c>
      <c r="G112" s="120" t="s">
        <v>21</v>
      </c>
      <c r="H112" s="117">
        <f t="shared" si="12"/>
        <v>0.5</v>
      </c>
      <c r="I112" s="118" t="s">
        <v>21</v>
      </c>
      <c r="J112" s="122">
        <v>0.4</v>
      </c>
      <c r="K112" s="217" t="s">
        <v>60</v>
      </c>
      <c r="L112" s="195">
        <f t="shared" si="10"/>
        <v>1.25</v>
      </c>
      <c r="M112" s="124" t="s">
        <v>61</v>
      </c>
    </row>
    <row r="113" spans="2:13" ht="17" thickBot="1" x14ac:dyDescent="0.4">
      <c r="B113" s="125" t="s">
        <v>128</v>
      </c>
      <c r="C113" s="179" t="s">
        <v>117</v>
      </c>
      <c r="D113" s="159">
        <v>1E-3</v>
      </c>
      <c r="E113" s="128" t="s">
        <v>22</v>
      </c>
      <c r="F113" s="129">
        <v>10</v>
      </c>
      <c r="G113" s="130" t="s">
        <v>115</v>
      </c>
      <c r="H113" s="159">
        <f t="shared" si="12"/>
        <v>2.5000000000000001E-2</v>
      </c>
      <c r="I113" s="128" t="s">
        <v>21</v>
      </c>
      <c r="J113" s="155">
        <v>0.4</v>
      </c>
      <c r="K113" s="221" t="s">
        <v>60</v>
      </c>
      <c r="L113" s="213">
        <f t="shared" si="10"/>
        <v>6.25E-2</v>
      </c>
      <c r="M113" s="156" t="s">
        <v>61</v>
      </c>
    </row>
    <row r="114" spans="2:13" ht="17" thickTop="1" x14ac:dyDescent="0.35">
      <c r="B114" s="115" t="s">
        <v>93</v>
      </c>
      <c r="C114" s="116" t="s">
        <v>91</v>
      </c>
      <c r="D114" s="117">
        <v>0.1</v>
      </c>
      <c r="E114" s="183" t="s">
        <v>27</v>
      </c>
      <c r="F114" s="119">
        <v>2</v>
      </c>
      <c r="G114" s="184" t="s">
        <v>27</v>
      </c>
      <c r="H114" s="117">
        <f t="shared" si="12"/>
        <v>2</v>
      </c>
      <c r="I114" s="142" t="s">
        <v>27</v>
      </c>
      <c r="J114" s="122">
        <v>1</v>
      </c>
      <c r="K114" s="217" t="s">
        <v>60</v>
      </c>
      <c r="L114" s="195">
        <f t="shared" si="10"/>
        <v>2</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25</v>
      </c>
      <c r="I116" s="118" t="s">
        <v>21</v>
      </c>
      <c r="J116" s="122">
        <v>50</v>
      </c>
      <c r="K116" s="217" t="s">
        <v>60</v>
      </c>
      <c r="L116" s="195">
        <f t="shared" si="10"/>
        <v>0.5</v>
      </c>
      <c r="M116" s="124" t="s">
        <v>61</v>
      </c>
    </row>
    <row r="117" spans="2:13" ht="16.5" x14ac:dyDescent="0.35">
      <c r="B117" s="73" t="s">
        <v>111</v>
      </c>
      <c r="C117" s="49" t="s">
        <v>76</v>
      </c>
      <c r="D117" s="97">
        <v>3</v>
      </c>
      <c r="E117" s="74" t="s">
        <v>22</v>
      </c>
      <c r="F117" s="59">
        <v>200</v>
      </c>
      <c r="G117" s="60" t="s">
        <v>21</v>
      </c>
      <c r="H117" s="97">
        <f t="shared" si="12"/>
        <v>75</v>
      </c>
      <c r="I117" s="74" t="s">
        <v>21</v>
      </c>
      <c r="J117" s="58">
        <v>50</v>
      </c>
      <c r="K117" s="219" t="s">
        <v>60</v>
      </c>
      <c r="L117" s="215">
        <f t="shared" si="10"/>
        <v>1.5</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100</v>
      </c>
      <c r="I119" s="128" t="s">
        <v>21</v>
      </c>
      <c r="J119" s="155">
        <v>50</v>
      </c>
      <c r="K119" s="221" t="s">
        <v>60</v>
      </c>
      <c r="L119" s="213">
        <f>H119/J119</f>
        <v>2</v>
      </c>
      <c r="M119" s="156" t="s">
        <v>61</v>
      </c>
    </row>
    <row r="120" spans="2:13" ht="17" thickTop="1" x14ac:dyDescent="0.35">
      <c r="B120" s="115" t="s">
        <v>46</v>
      </c>
      <c r="C120" s="116" t="s">
        <v>76</v>
      </c>
      <c r="D120" s="158">
        <v>15</v>
      </c>
      <c r="E120" s="118" t="s">
        <v>22</v>
      </c>
      <c r="F120" s="119">
        <f>40*H13</f>
        <v>1000</v>
      </c>
      <c r="G120" s="120" t="s">
        <v>186</v>
      </c>
      <c r="H120" s="158">
        <f t="shared" si="13"/>
        <v>375</v>
      </c>
      <c r="I120" s="118" t="s">
        <v>21</v>
      </c>
      <c r="J120" s="122">
        <v>130</v>
      </c>
      <c r="K120" s="217" t="s">
        <v>60</v>
      </c>
      <c r="L120" s="195">
        <f t="shared" ref="L120:L124" si="14">H120/J120</f>
        <v>2.8846153846153846</v>
      </c>
      <c r="M120" s="124" t="s">
        <v>61</v>
      </c>
    </row>
    <row r="121" spans="2:13" ht="17" thickBot="1" x14ac:dyDescent="0.4">
      <c r="B121" s="125"/>
      <c r="C121" s="179" t="s">
        <v>76</v>
      </c>
      <c r="D121" s="148">
        <v>20</v>
      </c>
      <c r="E121" s="128" t="s">
        <v>22</v>
      </c>
      <c r="F121" s="129">
        <v>1000</v>
      </c>
      <c r="G121" s="130" t="s">
        <v>21</v>
      </c>
      <c r="H121" s="148">
        <f t="shared" si="13"/>
        <v>500</v>
      </c>
      <c r="I121" s="128" t="s">
        <v>21</v>
      </c>
      <c r="J121" s="155">
        <v>130</v>
      </c>
      <c r="K121" s="221" t="s">
        <v>60</v>
      </c>
      <c r="L121" s="213">
        <f t="shared" si="14"/>
        <v>3.8461538461538463</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500</v>
      </c>
      <c r="I123" s="76" t="s">
        <v>29</v>
      </c>
      <c r="J123" s="58">
        <v>500</v>
      </c>
      <c r="K123" s="219" t="s">
        <v>60</v>
      </c>
      <c r="L123" s="215">
        <f t="shared" si="14"/>
        <v>1</v>
      </c>
      <c r="M123" s="96" t="s">
        <v>64</v>
      </c>
    </row>
    <row r="124" spans="2:13" ht="16.5" x14ac:dyDescent="0.35">
      <c r="B124" s="27"/>
      <c r="C124" s="48" t="s">
        <v>76</v>
      </c>
      <c r="D124" s="65">
        <v>80</v>
      </c>
      <c r="E124" s="66" t="s">
        <v>27</v>
      </c>
      <c r="F124" s="62"/>
      <c r="G124" s="63"/>
      <c r="H124" s="65">
        <f t="shared" si="15"/>
        <v>2000</v>
      </c>
      <c r="I124" s="66" t="s">
        <v>29</v>
      </c>
      <c r="J124" s="58">
        <v>500</v>
      </c>
      <c r="K124" s="219" t="s">
        <v>60</v>
      </c>
      <c r="L124" s="196">
        <f t="shared" si="14"/>
        <v>4</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12.5</v>
      </c>
      <c r="I126" s="118" t="s">
        <v>34</v>
      </c>
      <c r="J126" s="122">
        <v>10</v>
      </c>
      <c r="K126" s="217" t="s">
        <v>60</v>
      </c>
      <c r="L126" s="195">
        <f t="shared" ref="L126:L131" si="17">H126/J126</f>
        <v>1.25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25</v>
      </c>
      <c r="I128" s="118" t="s">
        <v>21</v>
      </c>
      <c r="J128" s="122">
        <v>10</v>
      </c>
      <c r="K128" s="217" t="s">
        <v>60</v>
      </c>
      <c r="L128" s="195">
        <f t="shared" si="17"/>
        <v>2.5</v>
      </c>
      <c r="M128" s="124" t="s">
        <v>61</v>
      </c>
    </row>
    <row r="129" spans="2:13" ht="17" thickBot="1" x14ac:dyDescent="0.4">
      <c r="B129" s="125" t="s">
        <v>94</v>
      </c>
      <c r="C129" s="179" t="s">
        <v>76</v>
      </c>
      <c r="D129" s="127">
        <v>1.2</v>
      </c>
      <c r="E129" s="128" t="s">
        <v>22</v>
      </c>
      <c r="F129" s="129"/>
      <c r="G129" s="130"/>
      <c r="H129" s="148">
        <f t="shared" si="18"/>
        <v>30</v>
      </c>
      <c r="I129" s="128" t="s">
        <v>21</v>
      </c>
      <c r="J129" s="155">
        <v>10</v>
      </c>
      <c r="K129" s="221" t="s">
        <v>60</v>
      </c>
      <c r="L129" s="213">
        <f t="shared" si="17"/>
        <v>3</v>
      </c>
      <c r="M129" s="156" t="s">
        <v>61</v>
      </c>
    </row>
    <row r="130" spans="2:13" ht="17" thickTop="1" x14ac:dyDescent="0.35">
      <c r="B130" s="115" t="s">
        <v>96</v>
      </c>
      <c r="C130" s="116" t="s">
        <v>91</v>
      </c>
      <c r="D130" s="158">
        <v>1</v>
      </c>
      <c r="E130" s="118" t="s">
        <v>68</v>
      </c>
      <c r="F130" s="119">
        <v>50</v>
      </c>
      <c r="G130" s="120" t="s">
        <v>67</v>
      </c>
      <c r="H130" s="158">
        <f t="shared" si="16"/>
        <v>25</v>
      </c>
      <c r="I130" s="118" t="s">
        <v>49</v>
      </c>
      <c r="J130" s="122">
        <v>1</v>
      </c>
      <c r="K130" s="217" t="s">
        <v>69</v>
      </c>
      <c r="L130" s="195">
        <f t="shared" si="17"/>
        <v>25</v>
      </c>
      <c r="M130" s="124" t="s">
        <v>61</v>
      </c>
    </row>
    <row r="131" spans="2:13" ht="17" thickBot="1" x14ac:dyDescent="0.4">
      <c r="B131" s="125" t="s">
        <v>187</v>
      </c>
      <c r="C131" s="179" t="s">
        <v>91</v>
      </c>
      <c r="D131" s="148">
        <v>1</v>
      </c>
      <c r="E131" s="128" t="s">
        <v>68</v>
      </c>
      <c r="F131" s="129">
        <v>50</v>
      </c>
      <c r="G131" s="130" t="s">
        <v>67</v>
      </c>
      <c r="H131" s="148">
        <f t="shared" si="16"/>
        <v>25</v>
      </c>
      <c r="I131" s="128" t="s">
        <v>49</v>
      </c>
      <c r="J131" s="155">
        <v>0.5</v>
      </c>
      <c r="K131" s="221" t="s">
        <v>69</v>
      </c>
      <c r="L131" s="213">
        <f t="shared" si="17"/>
        <v>50</v>
      </c>
      <c r="M131" s="156" t="s">
        <v>61</v>
      </c>
    </row>
    <row r="132" spans="2:13" ht="17" thickTop="1" x14ac:dyDescent="0.35">
      <c r="B132" s="115" t="s">
        <v>70</v>
      </c>
      <c r="C132" s="116" t="s">
        <v>91</v>
      </c>
      <c r="D132" s="158">
        <v>20</v>
      </c>
      <c r="E132" s="118" t="s">
        <v>72</v>
      </c>
      <c r="F132" s="119">
        <v>1000</v>
      </c>
      <c r="G132" s="120" t="s">
        <v>61</v>
      </c>
      <c r="H132" s="158">
        <f t="shared" si="16"/>
        <v>500</v>
      </c>
      <c r="I132" s="118" t="s">
        <v>61</v>
      </c>
      <c r="J132" s="122"/>
      <c r="K132" s="217"/>
      <c r="L132" s="195">
        <f t="shared" ref="L132:L135" si="19">H132</f>
        <v>500</v>
      </c>
      <c r="M132" s="124" t="s">
        <v>61</v>
      </c>
    </row>
    <row r="133" spans="2:13" ht="17" thickBot="1" x14ac:dyDescent="0.4">
      <c r="B133" s="125" t="s">
        <v>71</v>
      </c>
      <c r="C133" s="179" t="s">
        <v>91</v>
      </c>
      <c r="D133" s="148">
        <v>10</v>
      </c>
      <c r="E133" s="128" t="s">
        <v>72</v>
      </c>
      <c r="F133" s="129">
        <v>1000</v>
      </c>
      <c r="G133" s="130" t="s">
        <v>61</v>
      </c>
      <c r="H133" s="148">
        <f t="shared" si="16"/>
        <v>250</v>
      </c>
      <c r="I133" s="128" t="s">
        <v>61</v>
      </c>
      <c r="J133" s="155"/>
      <c r="K133" s="221"/>
      <c r="L133" s="213">
        <f t="shared" si="19"/>
        <v>250</v>
      </c>
      <c r="M133" s="156" t="s">
        <v>61</v>
      </c>
    </row>
    <row r="134" spans="2:13" ht="17" thickTop="1" x14ac:dyDescent="0.35">
      <c r="B134" s="157" t="s">
        <v>146</v>
      </c>
      <c r="C134" s="116" t="s">
        <v>76</v>
      </c>
      <c r="D134" s="158">
        <v>3</v>
      </c>
      <c r="E134" s="118" t="s">
        <v>72</v>
      </c>
      <c r="F134" s="119"/>
      <c r="G134" s="120"/>
      <c r="H134" s="158">
        <f t="shared" ref="H134:H135" si="20">$H$13*D134</f>
        <v>75</v>
      </c>
      <c r="I134" s="118" t="s">
        <v>61</v>
      </c>
      <c r="J134" s="122"/>
      <c r="K134" s="217"/>
      <c r="L134" s="195">
        <f t="shared" si="19"/>
        <v>75</v>
      </c>
      <c r="M134" s="124" t="s">
        <v>61</v>
      </c>
    </row>
    <row r="135" spans="2:13" ht="17" thickBot="1" x14ac:dyDescent="0.4">
      <c r="B135" s="153" t="s">
        <v>145</v>
      </c>
      <c r="C135" s="179" t="s">
        <v>76</v>
      </c>
      <c r="D135" s="148">
        <v>5</v>
      </c>
      <c r="E135" s="128" t="s">
        <v>72</v>
      </c>
      <c r="F135" s="129"/>
      <c r="G135" s="130"/>
      <c r="H135" s="148">
        <f t="shared" si="20"/>
        <v>125</v>
      </c>
      <c r="I135" s="128" t="s">
        <v>61</v>
      </c>
      <c r="J135" s="155"/>
      <c r="K135" s="221"/>
      <c r="L135" s="213">
        <f t="shared" si="19"/>
        <v>125</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50</v>
      </c>
      <c r="I137" s="88" t="s">
        <v>21</v>
      </c>
      <c r="J137" s="58">
        <v>20</v>
      </c>
      <c r="K137" s="220" t="s">
        <v>60</v>
      </c>
      <c r="L137" s="216">
        <f t="shared" ref="L137:L142" si="22">H137/J137</f>
        <v>2.5</v>
      </c>
      <c r="M137" s="91" t="s">
        <v>61</v>
      </c>
    </row>
    <row r="138" spans="2:13" ht="16.5" x14ac:dyDescent="0.35">
      <c r="B138" s="27" t="s">
        <v>101</v>
      </c>
      <c r="C138" s="48" t="s">
        <v>76</v>
      </c>
      <c r="D138" s="65">
        <v>1</v>
      </c>
      <c r="E138" s="55" t="s">
        <v>22</v>
      </c>
      <c r="F138" s="62">
        <v>150</v>
      </c>
      <c r="G138" s="63" t="s">
        <v>20</v>
      </c>
      <c r="H138" s="65">
        <f t="shared" si="21"/>
        <v>25</v>
      </c>
      <c r="I138" s="55" t="s">
        <v>21</v>
      </c>
      <c r="J138" s="58">
        <v>20</v>
      </c>
      <c r="K138" s="219" t="s">
        <v>60</v>
      </c>
      <c r="L138" s="196">
        <f t="shared" si="22"/>
        <v>1.25</v>
      </c>
      <c r="M138" s="30" t="s">
        <v>61</v>
      </c>
    </row>
    <row r="139" spans="2:13" ht="16.5" x14ac:dyDescent="0.35">
      <c r="B139" s="86" t="s">
        <v>102</v>
      </c>
      <c r="C139" s="56" t="s">
        <v>76</v>
      </c>
      <c r="D139" s="112">
        <v>1</v>
      </c>
      <c r="E139" s="88" t="s">
        <v>22</v>
      </c>
      <c r="F139" s="89">
        <v>150</v>
      </c>
      <c r="G139" s="90" t="s">
        <v>20</v>
      </c>
      <c r="H139" s="112">
        <f t="shared" si="21"/>
        <v>25</v>
      </c>
      <c r="I139" s="88" t="s">
        <v>21</v>
      </c>
      <c r="J139" s="58">
        <v>20</v>
      </c>
      <c r="K139" s="220" t="s">
        <v>60</v>
      </c>
      <c r="L139" s="216">
        <f t="shared" si="22"/>
        <v>1.25</v>
      </c>
      <c r="M139" s="91" t="s">
        <v>61</v>
      </c>
    </row>
    <row r="140" spans="2:13" ht="16.5" x14ac:dyDescent="0.35">
      <c r="B140" s="27" t="s">
        <v>99</v>
      </c>
      <c r="C140" s="48" t="s">
        <v>84</v>
      </c>
      <c r="D140" s="65">
        <v>4</v>
      </c>
      <c r="E140" s="55" t="s">
        <v>22</v>
      </c>
      <c r="F140" s="62">
        <v>150</v>
      </c>
      <c r="G140" s="63" t="s">
        <v>20</v>
      </c>
      <c r="H140" s="65">
        <f t="shared" si="21"/>
        <v>100</v>
      </c>
      <c r="I140" s="55" t="s">
        <v>21</v>
      </c>
      <c r="J140" s="58">
        <v>20</v>
      </c>
      <c r="K140" s="219" t="s">
        <v>60</v>
      </c>
      <c r="L140" s="196">
        <f t="shared" si="22"/>
        <v>5</v>
      </c>
      <c r="M140" s="30" t="s">
        <v>61</v>
      </c>
    </row>
    <row r="141" spans="2:13" ht="17.5" x14ac:dyDescent="0.4">
      <c r="B141" s="92" t="s">
        <v>103</v>
      </c>
      <c r="C141" s="49" t="s">
        <v>84</v>
      </c>
      <c r="D141" s="97">
        <v>4</v>
      </c>
      <c r="E141" s="74" t="s">
        <v>22</v>
      </c>
      <c r="F141" s="59">
        <v>150</v>
      </c>
      <c r="G141" s="60" t="s">
        <v>20</v>
      </c>
      <c r="H141" s="97">
        <f t="shared" si="21"/>
        <v>100</v>
      </c>
      <c r="I141" s="74" t="s">
        <v>21</v>
      </c>
      <c r="J141" s="58">
        <v>20</v>
      </c>
      <c r="K141" s="219" t="s">
        <v>60</v>
      </c>
      <c r="L141" s="215">
        <f t="shared" si="22"/>
        <v>5</v>
      </c>
      <c r="M141" s="84" t="s">
        <v>61</v>
      </c>
    </row>
    <row r="142" spans="2:13" ht="16.5" x14ac:dyDescent="0.35">
      <c r="B142" s="85" t="s">
        <v>104</v>
      </c>
      <c r="C142" s="48" t="s">
        <v>84</v>
      </c>
      <c r="D142" s="65">
        <v>3</v>
      </c>
      <c r="E142" s="55" t="s">
        <v>22</v>
      </c>
      <c r="F142" s="62">
        <v>150</v>
      </c>
      <c r="G142" s="63" t="s">
        <v>20</v>
      </c>
      <c r="H142" s="65">
        <f t="shared" si="21"/>
        <v>75</v>
      </c>
      <c r="I142" s="55" t="s">
        <v>21</v>
      </c>
      <c r="J142" s="58">
        <v>20</v>
      </c>
      <c r="K142" s="219" t="s">
        <v>60</v>
      </c>
      <c r="L142" s="196">
        <f t="shared" si="22"/>
        <v>3.75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0.25</v>
      </c>
      <c r="I144" s="118" t="s">
        <v>21</v>
      </c>
      <c r="J144" s="122">
        <v>1</v>
      </c>
      <c r="K144" s="217" t="s">
        <v>60</v>
      </c>
      <c r="L144" s="195">
        <f>H144/J144</f>
        <v>0.25</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1000</v>
      </c>
      <c r="I146" s="118" t="s">
        <v>21</v>
      </c>
      <c r="J146" s="122">
        <v>30</v>
      </c>
      <c r="K146" s="217" t="s">
        <v>60</v>
      </c>
      <c r="L146" s="195">
        <f>H146/J146</f>
        <v>33.333333333333336</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12.5</v>
      </c>
      <c r="I148" s="118" t="s">
        <v>53</v>
      </c>
      <c r="J148" s="122"/>
      <c r="K148" s="217"/>
      <c r="L148" s="195">
        <f t="shared" ref="L148:L150" si="26">H148</f>
        <v>12.5</v>
      </c>
      <c r="M148" s="124" t="s">
        <v>53</v>
      </c>
    </row>
    <row r="149" spans="2:13" ht="17" thickBot="1" x14ac:dyDescent="0.4">
      <c r="B149" s="160"/>
      <c r="C149" s="179"/>
      <c r="D149" s="148">
        <v>1</v>
      </c>
      <c r="E149" s="128" t="s">
        <v>52</v>
      </c>
      <c r="F149" s="129">
        <v>100</v>
      </c>
      <c r="G149" s="130" t="s">
        <v>53</v>
      </c>
      <c r="H149" s="148">
        <f t="shared" si="25"/>
        <v>25</v>
      </c>
      <c r="I149" s="128" t="s">
        <v>53</v>
      </c>
      <c r="J149" s="155"/>
      <c r="K149" s="221"/>
      <c r="L149" s="213">
        <f t="shared" si="26"/>
        <v>25</v>
      </c>
      <c r="M149" s="156" t="s">
        <v>53</v>
      </c>
    </row>
    <row r="150" spans="2:13" ht="17" thickTop="1" x14ac:dyDescent="0.35">
      <c r="B150" s="115" t="s">
        <v>54</v>
      </c>
      <c r="C150" s="116"/>
      <c r="D150" s="158">
        <v>2</v>
      </c>
      <c r="E150" s="118" t="s">
        <v>52</v>
      </c>
      <c r="F150" s="119">
        <v>360</v>
      </c>
      <c r="G150" s="120" t="s">
        <v>53</v>
      </c>
      <c r="H150" s="158">
        <f t="shared" si="25"/>
        <v>50</v>
      </c>
      <c r="I150" s="118" t="s">
        <v>53</v>
      </c>
      <c r="J150" s="122"/>
      <c r="K150" s="217"/>
      <c r="L150" s="195">
        <f t="shared" si="26"/>
        <v>50</v>
      </c>
      <c r="M150" s="124" t="s">
        <v>53</v>
      </c>
    </row>
    <row r="151" spans="2:13" ht="17" thickBot="1" x14ac:dyDescent="0.4">
      <c r="B151" s="160"/>
      <c r="C151" s="179"/>
      <c r="D151" s="148">
        <v>4</v>
      </c>
      <c r="E151" s="128" t="s">
        <v>52</v>
      </c>
      <c r="F151" s="129">
        <v>360</v>
      </c>
      <c r="G151" s="130" t="s">
        <v>53</v>
      </c>
      <c r="H151" s="148">
        <f t="shared" si="25"/>
        <v>100</v>
      </c>
      <c r="I151" s="128" t="s">
        <v>53</v>
      </c>
      <c r="J151" s="155"/>
      <c r="K151" s="221"/>
      <c r="L151" s="213">
        <f>H151</f>
        <v>100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7948C-01B7-404F-BB0C-D4887A89814B}">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H14" sqref="H14"/>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30</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3</v>
      </c>
      <c r="I18" s="118" t="s">
        <v>21</v>
      </c>
      <c r="J18" s="122">
        <v>3</v>
      </c>
      <c r="K18" s="217" t="s">
        <v>60</v>
      </c>
      <c r="L18" s="189">
        <f>H18/J18</f>
        <v>1</v>
      </c>
      <c r="M18" s="124" t="s">
        <v>61</v>
      </c>
    </row>
    <row r="19" spans="2:13" ht="17" thickBot="1" x14ac:dyDescent="0.4">
      <c r="B19" s="125" t="s">
        <v>125</v>
      </c>
      <c r="C19" s="126" t="s">
        <v>91</v>
      </c>
      <c r="D19" s="127">
        <v>0.2</v>
      </c>
      <c r="E19" s="128" t="s">
        <v>22</v>
      </c>
      <c r="F19" s="129">
        <v>12</v>
      </c>
      <c r="G19" s="130" t="s">
        <v>21</v>
      </c>
      <c r="H19" s="205">
        <f>IF($H$13*D19&lt;=F19,$H$13*D19,F19)</f>
        <v>6</v>
      </c>
      <c r="I19" s="132" t="s">
        <v>21</v>
      </c>
      <c r="J19" s="133">
        <v>3</v>
      </c>
      <c r="K19" s="218" t="s">
        <v>60</v>
      </c>
      <c r="L19" s="190">
        <f t="shared" ref="L19:L30" si="0">H19/J19</f>
        <v>2</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6</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150</v>
      </c>
      <c r="I24" s="55" t="s">
        <v>21</v>
      </c>
      <c r="J24" s="58">
        <v>6</v>
      </c>
      <c r="K24" s="219" t="s">
        <v>60</v>
      </c>
      <c r="L24" s="191">
        <f t="shared" si="0"/>
        <v>25</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0.5</v>
      </c>
      <c r="I26" s="118" t="s">
        <v>21</v>
      </c>
      <c r="J26" s="151">
        <v>1</v>
      </c>
      <c r="K26" s="217" t="s">
        <v>60</v>
      </c>
      <c r="L26" s="192">
        <f t="shared" si="0"/>
        <v>0.5</v>
      </c>
      <c r="M26" s="124" t="s">
        <v>61</v>
      </c>
    </row>
    <row r="27" spans="2:13" ht="16.5" x14ac:dyDescent="0.35">
      <c r="B27" s="26" t="s">
        <v>160</v>
      </c>
      <c r="C27" s="51" t="s">
        <v>77</v>
      </c>
      <c r="D27" s="80">
        <v>0.02</v>
      </c>
      <c r="E27" s="68" t="s">
        <v>22</v>
      </c>
      <c r="F27" s="81">
        <v>1</v>
      </c>
      <c r="G27" s="82" t="s">
        <v>21</v>
      </c>
      <c r="H27" s="203">
        <f t="shared" si="1"/>
        <v>0.6</v>
      </c>
      <c r="I27" s="68" t="s">
        <v>21</v>
      </c>
      <c r="J27" s="61">
        <v>1</v>
      </c>
      <c r="K27" s="220" t="s">
        <v>60</v>
      </c>
      <c r="L27" s="193">
        <f t="shared" si="0"/>
        <v>0.6</v>
      </c>
      <c r="M27" s="45" t="s">
        <v>61</v>
      </c>
    </row>
    <row r="28" spans="2:13" ht="16.5" x14ac:dyDescent="0.35">
      <c r="B28" s="98" t="s">
        <v>161</v>
      </c>
      <c r="C28" s="48" t="s">
        <v>77</v>
      </c>
      <c r="D28" s="69">
        <v>0.02</v>
      </c>
      <c r="E28" s="55" t="s">
        <v>22</v>
      </c>
      <c r="F28" s="62">
        <v>3</v>
      </c>
      <c r="G28" s="63" t="s">
        <v>21</v>
      </c>
      <c r="H28" s="199">
        <f t="shared" si="1"/>
        <v>0.6</v>
      </c>
      <c r="I28" s="55" t="s">
        <v>21</v>
      </c>
      <c r="J28" s="61">
        <v>1</v>
      </c>
      <c r="K28" s="219" t="s">
        <v>60</v>
      </c>
      <c r="L28" s="194">
        <f t="shared" si="0"/>
        <v>0.6</v>
      </c>
      <c r="M28" s="30" t="s">
        <v>61</v>
      </c>
    </row>
    <row r="29" spans="2:13" ht="17" thickBot="1" x14ac:dyDescent="0.4">
      <c r="B29" s="153" t="s">
        <v>124</v>
      </c>
      <c r="C29" s="126" t="s">
        <v>78</v>
      </c>
      <c r="D29" s="146">
        <v>0.04</v>
      </c>
      <c r="E29" s="128" t="s">
        <v>22</v>
      </c>
      <c r="F29" s="129">
        <v>2</v>
      </c>
      <c r="G29" s="130" t="s">
        <v>21</v>
      </c>
      <c r="H29" s="127">
        <f t="shared" si="1"/>
        <v>1.2</v>
      </c>
      <c r="I29" s="128" t="s">
        <v>21</v>
      </c>
      <c r="J29" s="155">
        <v>1</v>
      </c>
      <c r="K29" s="221" t="s">
        <v>60</v>
      </c>
      <c r="L29" s="208">
        <f t="shared" si="0"/>
        <v>1.2</v>
      </c>
      <c r="M29" s="156" t="s">
        <v>61</v>
      </c>
    </row>
    <row r="30" spans="2:13" ht="17" thickTop="1" x14ac:dyDescent="0.35">
      <c r="B30" s="157" t="s">
        <v>156</v>
      </c>
      <c r="C30" s="116" t="s">
        <v>91</v>
      </c>
      <c r="D30" s="158">
        <v>20</v>
      </c>
      <c r="E30" s="118" t="s">
        <v>22</v>
      </c>
      <c r="F30" s="119">
        <v>1000</v>
      </c>
      <c r="G30" s="120" t="s">
        <v>21</v>
      </c>
      <c r="H30" s="202">
        <f t="shared" si="1"/>
        <v>600</v>
      </c>
      <c r="I30" s="118" t="s">
        <v>21</v>
      </c>
      <c r="J30" s="151">
        <v>100</v>
      </c>
      <c r="K30" s="217" t="s">
        <v>60</v>
      </c>
      <c r="L30" s="192">
        <f t="shared" si="0"/>
        <v>6</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16</v>
      </c>
      <c r="I32" s="118" t="s">
        <v>21</v>
      </c>
      <c r="J32" s="151">
        <v>10</v>
      </c>
      <c r="K32" s="217" t="s">
        <v>60</v>
      </c>
      <c r="L32" s="192">
        <f>H32/J32</f>
        <v>1.6</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30</v>
      </c>
      <c r="I34" s="118" t="s">
        <v>34</v>
      </c>
      <c r="J34" s="151">
        <v>4</v>
      </c>
      <c r="K34" s="217" t="s">
        <v>80</v>
      </c>
      <c r="L34" s="192">
        <f t="shared" ref="L34:L37" si="2">H34/J34</f>
        <v>7.5</v>
      </c>
      <c r="M34" s="124" t="s">
        <v>61</v>
      </c>
    </row>
    <row r="35" spans="2:13" ht="16.5" x14ac:dyDescent="0.35">
      <c r="B35" s="28" t="s">
        <v>163</v>
      </c>
      <c r="C35" s="51" t="s">
        <v>76</v>
      </c>
      <c r="D35" s="97">
        <v>2</v>
      </c>
      <c r="E35" s="74" t="s">
        <v>33</v>
      </c>
      <c r="F35" s="59"/>
      <c r="G35" s="60"/>
      <c r="H35" s="112">
        <f>$H$13*D35</f>
        <v>60</v>
      </c>
      <c r="I35" s="74" t="s">
        <v>34</v>
      </c>
      <c r="J35" s="58">
        <v>4</v>
      </c>
      <c r="K35" s="219" t="s">
        <v>80</v>
      </c>
      <c r="L35" s="209">
        <f t="shared" si="2"/>
        <v>15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90</v>
      </c>
      <c r="I37" s="163" t="s">
        <v>21</v>
      </c>
      <c r="J37" s="155">
        <v>100</v>
      </c>
      <c r="K37" s="218" t="s">
        <v>80</v>
      </c>
      <c r="L37" s="210">
        <f t="shared" si="2"/>
        <v>0.9</v>
      </c>
      <c r="M37" s="167" t="s">
        <v>61</v>
      </c>
    </row>
    <row r="38" spans="2:13" ht="17" thickTop="1" x14ac:dyDescent="0.35">
      <c r="B38" s="29" t="s">
        <v>165</v>
      </c>
      <c r="C38" s="48" t="s">
        <v>76</v>
      </c>
      <c r="D38" s="65">
        <v>5</v>
      </c>
      <c r="E38" s="55" t="s">
        <v>72</v>
      </c>
      <c r="F38" s="62">
        <v>250</v>
      </c>
      <c r="G38" s="63" t="s">
        <v>61</v>
      </c>
      <c r="H38" s="200">
        <f t="shared" si="3"/>
        <v>150</v>
      </c>
      <c r="I38" s="55" t="s">
        <v>61</v>
      </c>
      <c r="J38" s="61"/>
      <c r="K38" s="219"/>
      <c r="L38" s="194">
        <f t="shared" ref="L38:L40" si="4">H38</f>
        <v>150</v>
      </c>
      <c r="M38" s="30" t="s">
        <v>61</v>
      </c>
    </row>
    <row r="39" spans="2:13" ht="16.5" x14ac:dyDescent="0.35">
      <c r="B39" s="28" t="s">
        <v>166</v>
      </c>
      <c r="C39" s="51" t="s">
        <v>76</v>
      </c>
      <c r="D39" s="97">
        <v>2</v>
      </c>
      <c r="E39" s="74" t="s">
        <v>72</v>
      </c>
      <c r="F39" s="59">
        <v>100</v>
      </c>
      <c r="G39" s="60" t="s">
        <v>61</v>
      </c>
      <c r="H39" s="97">
        <f t="shared" si="3"/>
        <v>60</v>
      </c>
      <c r="I39" s="74" t="s">
        <v>61</v>
      </c>
      <c r="J39" s="58"/>
      <c r="K39" s="219"/>
      <c r="L39" s="209">
        <f t="shared" si="4"/>
        <v>60</v>
      </c>
      <c r="M39" s="84" t="s">
        <v>61</v>
      </c>
    </row>
    <row r="40" spans="2:13" ht="16.5" x14ac:dyDescent="0.35">
      <c r="B40" s="85" t="s">
        <v>167</v>
      </c>
      <c r="C40" s="48" t="s">
        <v>76</v>
      </c>
      <c r="D40" s="65">
        <v>1</v>
      </c>
      <c r="E40" s="55" t="s">
        <v>72</v>
      </c>
      <c r="F40" s="62">
        <v>50</v>
      </c>
      <c r="G40" s="63" t="s">
        <v>61</v>
      </c>
      <c r="H40" s="65">
        <f t="shared" si="3"/>
        <v>30</v>
      </c>
      <c r="I40" s="55" t="s">
        <v>61</v>
      </c>
      <c r="J40" s="58"/>
      <c r="K40" s="219"/>
      <c r="L40" s="191">
        <f t="shared" si="4"/>
        <v>30</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4.5</v>
      </c>
      <c r="I42" s="55" t="s">
        <v>21</v>
      </c>
      <c r="J42" s="61">
        <v>5</v>
      </c>
      <c r="K42" s="219" t="s">
        <v>60</v>
      </c>
      <c r="L42" s="194">
        <f>H42/J42</f>
        <v>0.9</v>
      </c>
      <c r="M42" s="30" t="s">
        <v>61</v>
      </c>
    </row>
    <row r="43" spans="2:13" ht="16.5" x14ac:dyDescent="0.35">
      <c r="B43" s="28" t="s">
        <v>139</v>
      </c>
      <c r="C43" s="51" t="s">
        <v>79</v>
      </c>
      <c r="D43" s="95">
        <v>0.5</v>
      </c>
      <c r="E43" s="74" t="s">
        <v>22</v>
      </c>
      <c r="F43" s="59">
        <v>20</v>
      </c>
      <c r="G43" s="60" t="s">
        <v>21</v>
      </c>
      <c r="H43" s="95">
        <f t="shared" si="5"/>
        <v>15</v>
      </c>
      <c r="I43" s="74" t="s">
        <v>21</v>
      </c>
      <c r="J43" s="58"/>
      <c r="K43" s="219"/>
      <c r="L43" s="209"/>
      <c r="M43" s="84"/>
    </row>
    <row r="44" spans="2:13" ht="16.5" x14ac:dyDescent="0.35">
      <c r="B44" s="85" t="s">
        <v>153</v>
      </c>
      <c r="C44" s="48" t="s">
        <v>79</v>
      </c>
      <c r="D44" s="110">
        <v>0.3</v>
      </c>
      <c r="E44" s="55" t="s">
        <v>22</v>
      </c>
      <c r="F44" s="62">
        <v>20</v>
      </c>
      <c r="G44" s="63" t="s">
        <v>21</v>
      </c>
      <c r="H44" s="110">
        <f t="shared" si="5"/>
        <v>9</v>
      </c>
      <c r="I44" s="55" t="s">
        <v>21</v>
      </c>
      <c r="J44" s="58"/>
      <c r="K44" s="219"/>
      <c r="L44" s="191"/>
      <c r="M44" s="30"/>
    </row>
    <row r="45" spans="2:13" ht="17" thickBot="1" x14ac:dyDescent="0.4">
      <c r="B45" s="153" t="s">
        <v>154</v>
      </c>
      <c r="C45" s="126" t="s">
        <v>79</v>
      </c>
      <c r="D45" s="127">
        <v>0.2</v>
      </c>
      <c r="E45" s="128" t="s">
        <v>22</v>
      </c>
      <c r="F45" s="129">
        <v>20</v>
      </c>
      <c r="G45" s="130" t="s">
        <v>21</v>
      </c>
      <c r="H45" s="148">
        <f t="shared" si="5"/>
        <v>6</v>
      </c>
      <c r="I45" s="128" t="s">
        <v>21</v>
      </c>
      <c r="J45" s="155"/>
      <c r="K45" s="221"/>
      <c r="L45" s="208"/>
      <c r="M45" s="156"/>
    </row>
    <row r="46" spans="2:13" ht="17" thickTop="1" x14ac:dyDescent="0.35">
      <c r="B46" s="29" t="s">
        <v>169</v>
      </c>
      <c r="C46" s="48" t="s">
        <v>76</v>
      </c>
      <c r="D46" s="65">
        <v>1</v>
      </c>
      <c r="E46" s="55" t="s">
        <v>22</v>
      </c>
      <c r="F46" s="62">
        <v>50</v>
      </c>
      <c r="G46" s="63" t="s">
        <v>21</v>
      </c>
      <c r="H46" s="200">
        <f t="shared" si="5"/>
        <v>30</v>
      </c>
      <c r="I46" s="55" t="s">
        <v>21</v>
      </c>
      <c r="J46" s="61">
        <v>50</v>
      </c>
      <c r="K46" s="219" t="s">
        <v>60</v>
      </c>
      <c r="L46" s="194">
        <f t="shared" ref="L46:L61" si="6">H46/J46</f>
        <v>0.6</v>
      </c>
      <c r="M46" s="30" t="s">
        <v>61</v>
      </c>
    </row>
    <row r="47" spans="2:13" ht="17" thickBot="1" x14ac:dyDescent="0.4">
      <c r="B47" s="153"/>
      <c r="C47" s="126" t="s">
        <v>88</v>
      </c>
      <c r="D47" s="148">
        <v>1</v>
      </c>
      <c r="E47" s="128" t="s">
        <v>22</v>
      </c>
      <c r="F47" s="129">
        <v>50</v>
      </c>
      <c r="G47" s="130" t="s">
        <v>21</v>
      </c>
      <c r="H47" s="148">
        <f t="shared" si="5"/>
        <v>30</v>
      </c>
      <c r="I47" s="128" t="s">
        <v>21</v>
      </c>
      <c r="J47" s="155">
        <f>12.5/5</f>
        <v>2.5</v>
      </c>
      <c r="K47" s="221" t="s">
        <v>60</v>
      </c>
      <c r="L47" s="208">
        <f t="shared" si="6"/>
        <v>12</v>
      </c>
      <c r="M47" s="156" t="s">
        <v>61</v>
      </c>
    </row>
    <row r="48" spans="2:13" ht="17" thickTop="1" x14ac:dyDescent="0.35">
      <c r="B48" s="29" t="s">
        <v>26</v>
      </c>
      <c r="C48" s="48" t="s">
        <v>76</v>
      </c>
      <c r="D48" s="65">
        <v>5</v>
      </c>
      <c r="E48" s="66" t="s">
        <v>27</v>
      </c>
      <c r="F48" s="62" t="s">
        <v>28</v>
      </c>
      <c r="G48" s="63"/>
      <c r="H48" s="200">
        <f t="shared" si="5"/>
        <v>150</v>
      </c>
      <c r="I48" s="66" t="s">
        <v>29</v>
      </c>
      <c r="J48" s="61">
        <v>12.5</v>
      </c>
      <c r="K48" s="219" t="s">
        <v>60</v>
      </c>
      <c r="L48" s="194">
        <f t="shared" si="6"/>
        <v>12</v>
      </c>
      <c r="M48" s="114" t="s">
        <v>64</v>
      </c>
    </row>
    <row r="49" spans="2:13" ht="16.5" x14ac:dyDescent="0.35">
      <c r="B49" s="28"/>
      <c r="C49" s="51" t="s">
        <v>76</v>
      </c>
      <c r="D49" s="97">
        <v>10</v>
      </c>
      <c r="E49" s="76" t="s">
        <v>27</v>
      </c>
      <c r="F49" s="59" t="s">
        <v>28</v>
      </c>
      <c r="G49" s="60"/>
      <c r="H49" s="97">
        <f t="shared" si="5"/>
        <v>300</v>
      </c>
      <c r="I49" s="76" t="s">
        <v>29</v>
      </c>
      <c r="J49" s="58">
        <v>12.5</v>
      </c>
      <c r="K49" s="219" t="s">
        <v>60</v>
      </c>
      <c r="L49" s="209">
        <f t="shared" si="6"/>
        <v>24</v>
      </c>
      <c r="M49" s="96" t="s">
        <v>64</v>
      </c>
    </row>
    <row r="50" spans="2:13" ht="16.5" x14ac:dyDescent="0.35">
      <c r="B50" s="85"/>
      <c r="C50" s="48" t="s">
        <v>76</v>
      </c>
      <c r="D50" s="65">
        <v>15</v>
      </c>
      <c r="E50" s="66" t="s">
        <v>27</v>
      </c>
      <c r="F50" s="62" t="s">
        <v>28</v>
      </c>
      <c r="G50" s="63"/>
      <c r="H50" s="65">
        <f t="shared" si="5"/>
        <v>450</v>
      </c>
      <c r="I50" s="66" t="s">
        <v>29</v>
      </c>
      <c r="J50" s="58">
        <v>12.5</v>
      </c>
      <c r="K50" s="219" t="s">
        <v>60</v>
      </c>
      <c r="L50" s="191">
        <f t="shared" si="6"/>
        <v>36</v>
      </c>
      <c r="M50" s="114" t="s">
        <v>64</v>
      </c>
    </row>
    <row r="51" spans="2:13" ht="17" thickBot="1" x14ac:dyDescent="0.4">
      <c r="B51" s="153"/>
      <c r="C51" s="126" t="s">
        <v>76</v>
      </c>
      <c r="D51" s="148">
        <v>20</v>
      </c>
      <c r="E51" s="137" t="s">
        <v>27</v>
      </c>
      <c r="F51" s="129" t="s">
        <v>28</v>
      </c>
      <c r="G51" s="130"/>
      <c r="H51" s="148">
        <f t="shared" si="5"/>
        <v>600</v>
      </c>
      <c r="I51" s="137" t="s">
        <v>29</v>
      </c>
      <c r="J51" s="155">
        <v>12.5</v>
      </c>
      <c r="K51" s="221" t="s">
        <v>60</v>
      </c>
      <c r="L51" s="208">
        <f t="shared" si="6"/>
        <v>48</v>
      </c>
      <c r="M51" s="168" t="s">
        <v>64</v>
      </c>
    </row>
    <row r="52" spans="2:13" ht="17" thickTop="1" x14ac:dyDescent="0.35">
      <c r="B52" s="29" t="s">
        <v>30</v>
      </c>
      <c r="C52" s="48" t="s">
        <v>76</v>
      </c>
      <c r="D52" s="65">
        <v>5</v>
      </c>
      <c r="E52" s="66" t="s">
        <v>27</v>
      </c>
      <c r="F52" s="62" t="s">
        <v>28</v>
      </c>
      <c r="G52" s="63"/>
      <c r="H52" s="200">
        <f t="shared" si="5"/>
        <v>150</v>
      </c>
      <c r="I52" s="66" t="s">
        <v>29</v>
      </c>
      <c r="J52" s="61">
        <v>3.2</v>
      </c>
      <c r="K52" s="219" t="s">
        <v>60</v>
      </c>
      <c r="L52" s="194">
        <f t="shared" si="6"/>
        <v>46.875</v>
      </c>
      <c r="M52" s="114" t="s">
        <v>64</v>
      </c>
    </row>
    <row r="53" spans="2:13" ht="19.5" x14ac:dyDescent="0.5">
      <c r="B53" s="28" t="s">
        <v>170</v>
      </c>
      <c r="C53" s="51" t="s">
        <v>76</v>
      </c>
      <c r="D53" s="97">
        <v>10</v>
      </c>
      <c r="E53" s="76" t="s">
        <v>27</v>
      </c>
      <c r="F53" s="59" t="s">
        <v>28</v>
      </c>
      <c r="G53" s="60"/>
      <c r="H53" s="97">
        <f t="shared" si="5"/>
        <v>300</v>
      </c>
      <c r="I53" s="76" t="s">
        <v>29</v>
      </c>
      <c r="J53" s="58">
        <v>3.2</v>
      </c>
      <c r="K53" s="219" t="s">
        <v>60</v>
      </c>
      <c r="L53" s="209">
        <f t="shared" si="6"/>
        <v>93.75</v>
      </c>
      <c r="M53" s="96" t="s">
        <v>64</v>
      </c>
    </row>
    <row r="54" spans="2:13" ht="16.5" x14ac:dyDescent="0.35">
      <c r="B54" s="85"/>
      <c r="C54" s="48" t="s">
        <v>76</v>
      </c>
      <c r="D54" s="65">
        <v>15</v>
      </c>
      <c r="E54" s="66" t="s">
        <v>27</v>
      </c>
      <c r="F54" s="62" t="s">
        <v>28</v>
      </c>
      <c r="G54" s="63"/>
      <c r="H54" s="65">
        <f t="shared" si="5"/>
        <v>450</v>
      </c>
      <c r="I54" s="66" t="s">
        <v>29</v>
      </c>
      <c r="J54" s="58">
        <v>3.2</v>
      </c>
      <c r="K54" s="219" t="s">
        <v>60</v>
      </c>
      <c r="L54" s="191">
        <f t="shared" si="6"/>
        <v>140.625</v>
      </c>
      <c r="M54" s="114" t="s">
        <v>64</v>
      </c>
    </row>
    <row r="55" spans="2:13" ht="17" thickBot="1" x14ac:dyDescent="0.4">
      <c r="B55" s="153"/>
      <c r="C55" s="126" t="s">
        <v>76</v>
      </c>
      <c r="D55" s="148">
        <v>20</v>
      </c>
      <c r="E55" s="137" t="s">
        <v>27</v>
      </c>
      <c r="F55" s="129" t="s">
        <v>28</v>
      </c>
      <c r="G55" s="130"/>
      <c r="H55" s="148">
        <f t="shared" si="5"/>
        <v>600</v>
      </c>
      <c r="I55" s="137" t="s">
        <v>29</v>
      </c>
      <c r="J55" s="155">
        <v>3.2</v>
      </c>
      <c r="K55" s="221" t="s">
        <v>60</v>
      </c>
      <c r="L55" s="208">
        <f t="shared" si="6"/>
        <v>187.5</v>
      </c>
      <c r="M55" s="168" t="s">
        <v>64</v>
      </c>
    </row>
    <row r="56" spans="2:13" ht="17" thickTop="1" x14ac:dyDescent="0.35">
      <c r="B56" s="115" t="s">
        <v>172</v>
      </c>
      <c r="C56" s="116" t="s">
        <v>91</v>
      </c>
      <c r="D56" s="141">
        <v>0.03</v>
      </c>
      <c r="E56" s="118" t="s">
        <v>22</v>
      </c>
      <c r="F56" s="119">
        <v>1</v>
      </c>
      <c r="G56" s="120" t="s">
        <v>21</v>
      </c>
      <c r="H56" s="192">
        <f t="shared" si="5"/>
        <v>0.89999999999999991</v>
      </c>
      <c r="I56" s="118" t="s">
        <v>21</v>
      </c>
      <c r="J56" s="151">
        <v>0.1</v>
      </c>
      <c r="K56" s="217" t="s">
        <v>60</v>
      </c>
      <c r="L56" s="192">
        <f t="shared" si="6"/>
        <v>8.9999999999999982</v>
      </c>
      <c r="M56" s="124" t="s">
        <v>61</v>
      </c>
    </row>
    <row r="57" spans="2:13" ht="16.5" x14ac:dyDescent="0.35">
      <c r="B57" s="28" t="s">
        <v>171</v>
      </c>
      <c r="C57" s="51" t="s">
        <v>91</v>
      </c>
      <c r="D57" s="93">
        <v>0.01</v>
      </c>
      <c r="E57" s="74" t="s">
        <v>22</v>
      </c>
      <c r="F57" s="59">
        <v>1</v>
      </c>
      <c r="G57" s="60" t="s">
        <v>21</v>
      </c>
      <c r="H57" s="93">
        <f t="shared" si="5"/>
        <v>0.3</v>
      </c>
      <c r="I57" s="74" t="s">
        <v>21</v>
      </c>
      <c r="J57" s="58">
        <v>0.1</v>
      </c>
      <c r="K57" s="219" t="s">
        <v>60</v>
      </c>
      <c r="L57" s="209">
        <f t="shared" si="6"/>
        <v>2.9999999999999996</v>
      </c>
      <c r="M57" s="84" t="s">
        <v>61</v>
      </c>
    </row>
    <row r="58" spans="2:13" ht="16.5" x14ac:dyDescent="0.35">
      <c r="B58" s="85" t="s">
        <v>174</v>
      </c>
      <c r="C58" s="48" t="s">
        <v>78</v>
      </c>
      <c r="D58" s="69">
        <v>0.05</v>
      </c>
      <c r="E58" s="55" t="s">
        <v>32</v>
      </c>
      <c r="F58" s="77">
        <v>2.5</v>
      </c>
      <c r="G58" s="63" t="s">
        <v>21</v>
      </c>
      <c r="H58" s="69">
        <f t="shared" si="5"/>
        <v>1.5</v>
      </c>
      <c r="I58" s="55" t="s">
        <v>21</v>
      </c>
      <c r="J58" s="58">
        <v>0.1</v>
      </c>
      <c r="K58" s="219" t="s">
        <v>60</v>
      </c>
      <c r="L58" s="191">
        <f t="shared" si="6"/>
        <v>15</v>
      </c>
      <c r="M58" s="30" t="s">
        <v>61</v>
      </c>
    </row>
    <row r="59" spans="2:13" ht="16.5" x14ac:dyDescent="0.35">
      <c r="B59" s="28" t="s">
        <v>173</v>
      </c>
      <c r="C59" s="51" t="s">
        <v>78</v>
      </c>
      <c r="D59" s="95">
        <v>0.1</v>
      </c>
      <c r="E59" s="74" t="s">
        <v>22</v>
      </c>
      <c r="F59" s="94">
        <v>2.5</v>
      </c>
      <c r="G59" s="60" t="s">
        <v>21</v>
      </c>
      <c r="H59" s="95">
        <f t="shared" si="5"/>
        <v>2.5</v>
      </c>
      <c r="I59" s="74" t="s">
        <v>21</v>
      </c>
      <c r="J59" s="58">
        <v>1</v>
      </c>
      <c r="K59" s="219" t="s">
        <v>60</v>
      </c>
      <c r="L59" s="209">
        <f t="shared" si="6"/>
        <v>2.5</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0.3</v>
      </c>
      <c r="I61" s="128" t="s">
        <v>21</v>
      </c>
      <c r="J61" s="155">
        <v>1</v>
      </c>
      <c r="K61" s="221" t="s">
        <v>60</v>
      </c>
      <c r="L61" s="208">
        <f t="shared" si="6"/>
        <v>0.3</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15000</v>
      </c>
      <c r="G64" s="120" t="s">
        <v>34</v>
      </c>
      <c r="H64" s="158">
        <f t="shared" si="5"/>
        <v>3000</v>
      </c>
      <c r="I64" s="118" t="s">
        <v>34</v>
      </c>
      <c r="J64" s="122">
        <v>10</v>
      </c>
      <c r="K64" s="217" t="s">
        <v>60</v>
      </c>
      <c r="L64" s="189">
        <f t="shared" ref="L64:L76" si="7">H64/J64</f>
        <v>300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3</v>
      </c>
      <c r="I66" s="55" t="s">
        <v>21</v>
      </c>
      <c r="J66" s="58">
        <v>2</v>
      </c>
      <c r="K66" s="219" t="s">
        <v>60</v>
      </c>
      <c r="L66" s="191">
        <f t="shared" si="7"/>
        <v>1.5</v>
      </c>
      <c r="M66" s="30" t="s">
        <v>61</v>
      </c>
    </row>
    <row r="67" spans="2:13" ht="17" thickBot="1" x14ac:dyDescent="0.4">
      <c r="B67" s="153" t="s">
        <v>89</v>
      </c>
      <c r="C67" s="126" t="s">
        <v>76</v>
      </c>
      <c r="D67" s="127">
        <v>0.3</v>
      </c>
      <c r="E67" s="128" t="s">
        <v>22</v>
      </c>
      <c r="F67" s="129">
        <v>20</v>
      </c>
      <c r="G67" s="130" t="s">
        <v>21</v>
      </c>
      <c r="H67" s="127">
        <f t="shared" si="5"/>
        <v>9</v>
      </c>
      <c r="I67" s="128" t="s">
        <v>21</v>
      </c>
      <c r="J67" s="155">
        <v>2</v>
      </c>
      <c r="K67" s="221" t="s">
        <v>60</v>
      </c>
      <c r="L67" s="208">
        <f t="shared" si="7"/>
        <v>4.5</v>
      </c>
      <c r="M67" s="156" t="s">
        <v>61</v>
      </c>
    </row>
    <row r="68" spans="2:13" ht="17" thickTop="1" x14ac:dyDescent="0.35">
      <c r="B68" s="136" t="s">
        <v>81</v>
      </c>
      <c r="C68" s="170" t="s">
        <v>77</v>
      </c>
      <c r="D68" s="158">
        <v>1</v>
      </c>
      <c r="E68" s="118" t="s">
        <v>33</v>
      </c>
      <c r="F68" s="119">
        <v>50</v>
      </c>
      <c r="G68" s="120" t="s">
        <v>34</v>
      </c>
      <c r="H68" s="158">
        <f t="shared" si="5"/>
        <v>30</v>
      </c>
      <c r="I68" s="118" t="s">
        <v>34</v>
      </c>
      <c r="J68" s="122">
        <v>50</v>
      </c>
      <c r="K68" s="217" t="s">
        <v>80</v>
      </c>
      <c r="L68" s="189">
        <f t="shared" si="7"/>
        <v>0.6</v>
      </c>
      <c r="M68" s="124" t="s">
        <v>61</v>
      </c>
    </row>
    <row r="69" spans="2:13" ht="17" thickBot="1" x14ac:dyDescent="0.4">
      <c r="B69" s="153" t="s">
        <v>82</v>
      </c>
      <c r="C69" s="126" t="s">
        <v>83</v>
      </c>
      <c r="D69" s="148">
        <v>2</v>
      </c>
      <c r="E69" s="128" t="s">
        <v>33</v>
      </c>
      <c r="F69" s="129">
        <v>100</v>
      </c>
      <c r="G69" s="130" t="s">
        <v>34</v>
      </c>
      <c r="H69" s="148">
        <f t="shared" si="5"/>
        <v>60</v>
      </c>
      <c r="I69" s="128" t="s">
        <v>34</v>
      </c>
      <c r="J69" s="155">
        <v>50</v>
      </c>
      <c r="K69" s="221" t="s">
        <v>80</v>
      </c>
      <c r="L69" s="208">
        <f t="shared" si="7"/>
        <v>1.2</v>
      </c>
      <c r="M69" s="156" t="s">
        <v>61</v>
      </c>
    </row>
    <row r="70" spans="2:13" ht="17" thickTop="1" x14ac:dyDescent="0.35">
      <c r="B70" s="136" t="s">
        <v>36</v>
      </c>
      <c r="C70" s="170" t="s">
        <v>76</v>
      </c>
      <c r="D70" s="141">
        <v>0.01</v>
      </c>
      <c r="E70" s="118" t="s">
        <v>22</v>
      </c>
      <c r="F70" s="149">
        <v>0.2</v>
      </c>
      <c r="G70" s="120" t="s">
        <v>21</v>
      </c>
      <c r="H70" s="141">
        <f t="shared" si="5"/>
        <v>0.2</v>
      </c>
      <c r="I70" s="118" t="s">
        <v>21</v>
      </c>
      <c r="J70" s="122">
        <v>0.1</v>
      </c>
      <c r="K70" s="217" t="s">
        <v>60</v>
      </c>
      <c r="L70" s="189">
        <f t="shared" si="7"/>
        <v>2</v>
      </c>
      <c r="M70" s="124" t="s">
        <v>61</v>
      </c>
    </row>
    <row r="71" spans="2:13" ht="17" thickBot="1" x14ac:dyDescent="0.4">
      <c r="B71" s="153" t="s">
        <v>177</v>
      </c>
      <c r="C71" s="126" t="s">
        <v>76</v>
      </c>
      <c r="D71" s="146">
        <v>0.02</v>
      </c>
      <c r="E71" s="128" t="s">
        <v>22</v>
      </c>
      <c r="F71" s="129">
        <v>1</v>
      </c>
      <c r="G71" s="130" t="s">
        <v>115</v>
      </c>
      <c r="H71" s="127">
        <f t="shared" si="5"/>
        <v>0.6</v>
      </c>
      <c r="I71" s="128" t="s">
        <v>21</v>
      </c>
      <c r="J71" s="155">
        <v>0.1</v>
      </c>
      <c r="K71" s="221" t="s">
        <v>60</v>
      </c>
      <c r="L71" s="208">
        <f t="shared" si="7"/>
        <v>5.9999999999999991</v>
      </c>
      <c r="M71" s="156" t="s">
        <v>61</v>
      </c>
    </row>
    <row r="72" spans="2:13" ht="17" thickTop="1" x14ac:dyDescent="0.35">
      <c r="B72" s="136" t="s">
        <v>37</v>
      </c>
      <c r="C72" s="170" t="s">
        <v>76</v>
      </c>
      <c r="D72" s="158">
        <v>15</v>
      </c>
      <c r="E72" s="118" t="s">
        <v>38</v>
      </c>
      <c r="F72" s="119">
        <v>1500</v>
      </c>
      <c r="G72" s="120" t="s">
        <v>178</v>
      </c>
      <c r="H72" s="158">
        <f t="shared" si="5"/>
        <v>450</v>
      </c>
      <c r="I72" s="118" t="s">
        <v>21</v>
      </c>
      <c r="J72" s="122">
        <v>25</v>
      </c>
      <c r="K72" s="217" t="s">
        <v>60</v>
      </c>
      <c r="L72" s="189">
        <f t="shared" si="7"/>
        <v>18</v>
      </c>
      <c r="M72" s="124" t="s">
        <v>61</v>
      </c>
    </row>
    <row r="73" spans="2:13" ht="17" thickBot="1" x14ac:dyDescent="0.4">
      <c r="B73" s="153" t="s">
        <v>179</v>
      </c>
      <c r="C73" s="126" t="s">
        <v>76</v>
      </c>
      <c r="D73" s="148">
        <v>20</v>
      </c>
      <c r="E73" s="128" t="s">
        <v>38</v>
      </c>
      <c r="F73" s="129">
        <v>1500</v>
      </c>
      <c r="G73" s="130" t="s">
        <v>178</v>
      </c>
      <c r="H73" s="148">
        <f t="shared" si="5"/>
        <v>600</v>
      </c>
      <c r="I73" s="128" t="s">
        <v>21</v>
      </c>
      <c r="J73" s="155">
        <v>25</v>
      </c>
      <c r="K73" s="221" t="s">
        <v>60</v>
      </c>
      <c r="L73" s="208">
        <f t="shared" si="7"/>
        <v>24</v>
      </c>
      <c r="M73" s="156" t="s">
        <v>61</v>
      </c>
    </row>
    <row r="74" spans="2:13" ht="17" thickTop="1" x14ac:dyDescent="0.35">
      <c r="B74" s="157" t="s">
        <v>180</v>
      </c>
      <c r="C74" s="116" t="s">
        <v>76</v>
      </c>
      <c r="D74" s="141">
        <v>0.02</v>
      </c>
      <c r="E74" s="118" t="s">
        <v>22</v>
      </c>
      <c r="F74" s="119">
        <v>1</v>
      </c>
      <c r="G74" s="120" t="s">
        <v>21</v>
      </c>
      <c r="H74" s="117">
        <f t="shared" si="5"/>
        <v>0.6</v>
      </c>
      <c r="I74" s="118" t="s">
        <v>21</v>
      </c>
      <c r="J74" s="122">
        <v>1</v>
      </c>
      <c r="K74" s="217" t="s">
        <v>60</v>
      </c>
      <c r="L74" s="189">
        <f t="shared" si="7"/>
        <v>0.6</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60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30</v>
      </c>
      <c r="I80" s="118" t="s">
        <v>21</v>
      </c>
      <c r="J80" s="122">
        <v>50</v>
      </c>
      <c r="K80" s="217" t="s">
        <v>60</v>
      </c>
      <c r="L80" s="189">
        <f t="shared" si="8"/>
        <v>0.6</v>
      </c>
      <c r="M80" s="124" t="s">
        <v>61</v>
      </c>
    </row>
    <row r="81" spans="2:13" ht="16.5" x14ac:dyDescent="0.35">
      <c r="B81" s="28"/>
      <c r="C81" s="51" t="s">
        <v>76</v>
      </c>
      <c r="D81" s="97">
        <v>2</v>
      </c>
      <c r="E81" s="74" t="s">
        <v>22</v>
      </c>
      <c r="F81" s="59">
        <v>100</v>
      </c>
      <c r="G81" s="60" t="s">
        <v>21</v>
      </c>
      <c r="H81" s="97">
        <f t="shared" si="5"/>
        <v>60</v>
      </c>
      <c r="I81" s="74" t="s">
        <v>21</v>
      </c>
      <c r="J81" s="58">
        <v>50</v>
      </c>
      <c r="K81" s="219" t="s">
        <v>60</v>
      </c>
      <c r="L81" s="209">
        <f t="shared" si="8"/>
        <v>1.2</v>
      </c>
      <c r="M81" s="84" t="s">
        <v>61</v>
      </c>
    </row>
    <row r="82" spans="2:13" ht="16.5" x14ac:dyDescent="0.35">
      <c r="B82" s="27" t="s">
        <v>182</v>
      </c>
      <c r="C82" s="53" t="s">
        <v>84</v>
      </c>
      <c r="D82" s="65">
        <v>4</v>
      </c>
      <c r="E82" s="55" t="s">
        <v>22</v>
      </c>
      <c r="F82" s="62">
        <v>250</v>
      </c>
      <c r="G82" s="63" t="s">
        <v>21</v>
      </c>
      <c r="H82" s="65">
        <f t="shared" si="5"/>
        <v>120</v>
      </c>
      <c r="I82" s="55" t="s">
        <v>21</v>
      </c>
      <c r="J82" s="58">
        <v>50</v>
      </c>
      <c r="K82" s="219" t="s">
        <v>60</v>
      </c>
      <c r="L82" s="191">
        <f t="shared" si="8"/>
        <v>2.4</v>
      </c>
      <c r="M82" s="30" t="s">
        <v>61</v>
      </c>
    </row>
    <row r="83" spans="2:13" ht="17" thickBot="1" x14ac:dyDescent="0.4">
      <c r="B83" s="153"/>
      <c r="C83" s="126" t="s">
        <v>84</v>
      </c>
      <c r="D83" s="148">
        <v>5</v>
      </c>
      <c r="E83" s="128" t="s">
        <v>22</v>
      </c>
      <c r="F83" s="129">
        <v>250</v>
      </c>
      <c r="G83" s="130" t="s">
        <v>21</v>
      </c>
      <c r="H83" s="148">
        <f t="shared" si="5"/>
        <v>150</v>
      </c>
      <c r="I83" s="128" t="s">
        <v>21</v>
      </c>
      <c r="J83" s="155">
        <v>50</v>
      </c>
      <c r="K83" s="221" t="s">
        <v>60</v>
      </c>
      <c r="L83" s="208">
        <f t="shared" si="8"/>
        <v>3</v>
      </c>
      <c r="M83" s="156" t="s">
        <v>61</v>
      </c>
    </row>
    <row r="84" spans="2:13" ht="17" thickTop="1" x14ac:dyDescent="0.35">
      <c r="B84" s="136" t="s">
        <v>140</v>
      </c>
      <c r="C84" s="170" t="s">
        <v>76</v>
      </c>
      <c r="D84" s="158">
        <v>60</v>
      </c>
      <c r="E84" s="118" t="s">
        <v>22</v>
      </c>
      <c r="F84" s="119">
        <v>4500</v>
      </c>
      <c r="G84" s="120" t="s">
        <v>21</v>
      </c>
      <c r="H84" s="158">
        <f t="shared" si="5"/>
        <v>1800</v>
      </c>
      <c r="I84" s="118" t="s">
        <v>21</v>
      </c>
      <c r="J84" s="122">
        <v>100</v>
      </c>
      <c r="K84" s="217" t="s">
        <v>60</v>
      </c>
      <c r="L84" s="189">
        <f t="shared" si="8"/>
        <v>18</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90</v>
      </c>
      <c r="G86" s="120" t="s">
        <v>21</v>
      </c>
      <c r="H86" s="158">
        <f t="shared" si="5"/>
        <v>30</v>
      </c>
      <c r="I86" s="118" t="s">
        <v>21</v>
      </c>
      <c r="J86" s="122">
        <v>20</v>
      </c>
      <c r="K86" s="217" t="s">
        <v>60</v>
      </c>
      <c r="L86" s="189">
        <f t="shared" ref="L86:L88" si="9">H86/J86</f>
        <v>1.5</v>
      </c>
      <c r="M86" s="124" t="s">
        <v>61</v>
      </c>
    </row>
    <row r="87" spans="2:13" ht="16.5" x14ac:dyDescent="0.35">
      <c r="B87" s="28" t="s">
        <v>149</v>
      </c>
      <c r="C87" s="51" t="s">
        <v>78</v>
      </c>
      <c r="D87" s="97">
        <v>2</v>
      </c>
      <c r="E87" s="74" t="s">
        <v>22</v>
      </c>
      <c r="F87" s="59">
        <f>3*H13</f>
        <v>90</v>
      </c>
      <c r="G87" s="60" t="s">
        <v>21</v>
      </c>
      <c r="H87" s="97">
        <f t="shared" si="5"/>
        <v>60</v>
      </c>
      <c r="I87" s="74" t="s">
        <v>21</v>
      </c>
      <c r="J87" s="58">
        <v>20</v>
      </c>
      <c r="K87" s="219" t="s">
        <v>60</v>
      </c>
      <c r="L87" s="209">
        <f t="shared" si="9"/>
        <v>3</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1.5</v>
      </c>
      <c r="I90" s="118" t="s">
        <v>21</v>
      </c>
      <c r="J90" s="122">
        <v>2</v>
      </c>
      <c r="K90" s="217" t="s">
        <v>60</v>
      </c>
      <c r="L90" s="189">
        <f t="shared" ref="L90:L117" si="10">H90/J90</f>
        <v>0.75</v>
      </c>
      <c r="M90" s="124" t="s">
        <v>61</v>
      </c>
    </row>
    <row r="91" spans="2:13" ht="16.5" x14ac:dyDescent="0.35">
      <c r="B91" s="86" t="s">
        <v>107</v>
      </c>
      <c r="C91" s="56" t="s">
        <v>77</v>
      </c>
      <c r="D91" s="111">
        <v>0.1</v>
      </c>
      <c r="E91" s="88" t="s">
        <v>22</v>
      </c>
      <c r="F91" s="89">
        <v>4</v>
      </c>
      <c r="G91" s="90" t="s">
        <v>21</v>
      </c>
      <c r="H91" s="111">
        <f t="shared" si="5"/>
        <v>3</v>
      </c>
      <c r="I91" s="88" t="s">
        <v>21</v>
      </c>
      <c r="J91" s="58">
        <v>2</v>
      </c>
      <c r="K91" s="220" t="s">
        <v>60</v>
      </c>
      <c r="L91" s="212">
        <f t="shared" si="10"/>
        <v>1.5</v>
      </c>
      <c r="M91" s="91" t="s">
        <v>61</v>
      </c>
    </row>
    <row r="92" spans="2:13" ht="16.5" x14ac:dyDescent="0.35">
      <c r="B92" s="27" t="s">
        <v>108</v>
      </c>
      <c r="C92" s="48" t="s">
        <v>77</v>
      </c>
      <c r="D92" s="110">
        <v>0.1</v>
      </c>
      <c r="E92" s="55" t="s">
        <v>22</v>
      </c>
      <c r="F92" s="62">
        <v>2</v>
      </c>
      <c r="G92" s="63" t="s">
        <v>21</v>
      </c>
      <c r="H92" s="110">
        <f t="shared" si="5"/>
        <v>2</v>
      </c>
      <c r="I92" s="55" t="s">
        <v>21</v>
      </c>
      <c r="J92" s="58">
        <v>2</v>
      </c>
      <c r="K92" s="219" t="s">
        <v>60</v>
      </c>
      <c r="L92" s="191">
        <f t="shared" si="10"/>
        <v>1</v>
      </c>
      <c r="M92" s="30" t="s">
        <v>61</v>
      </c>
    </row>
    <row r="93" spans="2:13" ht="17" thickBot="1" x14ac:dyDescent="0.4">
      <c r="B93" s="180"/>
      <c r="C93" s="161" t="s">
        <v>88</v>
      </c>
      <c r="D93" s="181">
        <v>0.1</v>
      </c>
      <c r="E93" s="163" t="s">
        <v>22</v>
      </c>
      <c r="F93" s="164">
        <v>2</v>
      </c>
      <c r="G93" s="165" t="s">
        <v>21</v>
      </c>
      <c r="H93" s="181">
        <f t="shared" si="5"/>
        <v>2</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750</v>
      </c>
      <c r="I94" s="118" t="s">
        <v>21</v>
      </c>
      <c r="J94" s="122">
        <v>40</v>
      </c>
      <c r="K94" s="217" t="s">
        <v>60</v>
      </c>
      <c r="L94" s="189">
        <f t="shared" si="10"/>
        <v>18.75</v>
      </c>
      <c r="M94" s="124" t="s">
        <v>61</v>
      </c>
    </row>
    <row r="95" spans="2:13" ht="17" thickBot="1" x14ac:dyDescent="0.4">
      <c r="B95" s="153" t="s">
        <v>130</v>
      </c>
      <c r="C95" s="126" t="s">
        <v>76</v>
      </c>
      <c r="D95" s="148">
        <v>50</v>
      </c>
      <c r="E95" s="128" t="s">
        <v>22</v>
      </c>
      <c r="F95" s="129">
        <v>2000</v>
      </c>
      <c r="G95" s="130" t="s">
        <v>21</v>
      </c>
      <c r="H95" s="148">
        <f t="shared" si="5"/>
        <v>1500</v>
      </c>
      <c r="I95" s="128" t="s">
        <v>21</v>
      </c>
      <c r="J95" s="155">
        <v>40</v>
      </c>
      <c r="K95" s="221" t="s">
        <v>60</v>
      </c>
      <c r="L95" s="208">
        <f t="shared" si="10"/>
        <v>37.5</v>
      </c>
      <c r="M95" s="156" t="s">
        <v>61</v>
      </c>
    </row>
    <row r="96" spans="2:13" ht="17" thickTop="1" x14ac:dyDescent="0.35">
      <c r="B96" s="136" t="s">
        <v>39</v>
      </c>
      <c r="C96" s="170" t="s">
        <v>76</v>
      </c>
      <c r="D96" s="141">
        <v>0.25</v>
      </c>
      <c r="E96" s="118" t="s">
        <v>40</v>
      </c>
      <c r="F96" s="143"/>
      <c r="G96" s="120"/>
      <c r="H96" s="141">
        <f t="shared" ref="H96:H99" si="11">$H$13*D96</f>
        <v>7.5</v>
      </c>
      <c r="I96" s="118" t="s">
        <v>41</v>
      </c>
      <c r="J96" s="122">
        <v>0.2</v>
      </c>
      <c r="K96" s="217" t="s">
        <v>138</v>
      </c>
      <c r="L96" s="189">
        <f t="shared" si="10"/>
        <v>37.5</v>
      </c>
      <c r="M96" s="124" t="s">
        <v>61</v>
      </c>
    </row>
    <row r="97" spans="2:13" ht="16.5" x14ac:dyDescent="0.35">
      <c r="B97" s="28" t="s">
        <v>183</v>
      </c>
      <c r="C97" s="51" t="s">
        <v>76</v>
      </c>
      <c r="D97" s="95">
        <v>0.5</v>
      </c>
      <c r="E97" s="74" t="s">
        <v>40</v>
      </c>
      <c r="F97" s="59"/>
      <c r="G97" s="60"/>
      <c r="H97" s="95">
        <f t="shared" si="11"/>
        <v>15</v>
      </c>
      <c r="I97" s="74" t="s">
        <v>41</v>
      </c>
      <c r="J97" s="58">
        <v>0.2</v>
      </c>
      <c r="K97" s="219" t="s">
        <v>138</v>
      </c>
      <c r="L97" s="215">
        <f t="shared" si="10"/>
        <v>75</v>
      </c>
      <c r="M97" s="84" t="s">
        <v>61</v>
      </c>
    </row>
    <row r="98" spans="2:13" ht="16.5" x14ac:dyDescent="0.35">
      <c r="B98" s="85" t="s">
        <v>184</v>
      </c>
      <c r="C98" s="48" t="s">
        <v>76</v>
      </c>
      <c r="D98" s="69">
        <v>0.75</v>
      </c>
      <c r="E98" s="55" t="s">
        <v>40</v>
      </c>
      <c r="F98" s="62"/>
      <c r="G98" s="63"/>
      <c r="H98" s="69">
        <f t="shared" si="11"/>
        <v>22.5</v>
      </c>
      <c r="I98" s="55" t="s">
        <v>41</v>
      </c>
      <c r="J98" s="58">
        <v>0.2</v>
      </c>
      <c r="K98" s="219" t="s">
        <v>138</v>
      </c>
      <c r="L98" s="196">
        <f t="shared" si="10"/>
        <v>112.5</v>
      </c>
      <c r="M98" s="30" t="s">
        <v>61</v>
      </c>
    </row>
    <row r="99" spans="2:13" ht="17" thickBot="1" x14ac:dyDescent="0.4">
      <c r="B99" s="153"/>
      <c r="C99" s="126" t="s">
        <v>76</v>
      </c>
      <c r="D99" s="148">
        <v>1</v>
      </c>
      <c r="E99" s="128" t="s">
        <v>40</v>
      </c>
      <c r="F99" s="129"/>
      <c r="G99" s="130"/>
      <c r="H99" s="148">
        <f t="shared" si="11"/>
        <v>30</v>
      </c>
      <c r="I99" s="128" t="s">
        <v>41</v>
      </c>
      <c r="J99" s="155">
        <v>0.2</v>
      </c>
      <c r="K99" s="221" t="s">
        <v>138</v>
      </c>
      <c r="L99" s="213">
        <f t="shared" si="10"/>
        <v>150</v>
      </c>
      <c r="M99" s="156" t="s">
        <v>61</v>
      </c>
    </row>
    <row r="100" spans="2:13" ht="17" thickTop="1" x14ac:dyDescent="0.35">
      <c r="B100" s="136" t="s">
        <v>122</v>
      </c>
      <c r="C100" s="170" t="s">
        <v>77</v>
      </c>
      <c r="D100" s="158">
        <v>2</v>
      </c>
      <c r="E100" s="118" t="s">
        <v>22</v>
      </c>
      <c r="F100" s="119">
        <v>125</v>
      </c>
      <c r="G100" s="120" t="s">
        <v>21</v>
      </c>
      <c r="H100" s="158">
        <f t="shared" si="5"/>
        <v>60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15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1.5</v>
      </c>
      <c r="I102" s="118" t="s">
        <v>21</v>
      </c>
      <c r="J102" s="122">
        <v>5</v>
      </c>
      <c r="K102" s="217" t="s">
        <v>60</v>
      </c>
      <c r="L102" s="195">
        <f t="shared" si="10"/>
        <v>0.3</v>
      </c>
      <c r="M102" s="124" t="s">
        <v>61</v>
      </c>
    </row>
    <row r="103" spans="2:13" ht="16.5" x14ac:dyDescent="0.35">
      <c r="B103" s="28" t="s">
        <v>85</v>
      </c>
      <c r="C103" s="51" t="s">
        <v>76</v>
      </c>
      <c r="D103" s="95">
        <v>0.1</v>
      </c>
      <c r="E103" s="74" t="s">
        <v>22</v>
      </c>
      <c r="F103" s="59">
        <v>2</v>
      </c>
      <c r="G103" s="60" t="s">
        <v>21</v>
      </c>
      <c r="H103" s="95">
        <f t="shared" si="5"/>
        <v>2</v>
      </c>
      <c r="I103" s="74" t="s">
        <v>21</v>
      </c>
      <c r="J103" s="58">
        <v>5</v>
      </c>
      <c r="K103" s="219" t="s">
        <v>60</v>
      </c>
      <c r="L103" s="215">
        <f t="shared" si="10"/>
        <v>0.4</v>
      </c>
      <c r="M103" s="84" t="s">
        <v>61</v>
      </c>
    </row>
    <row r="104" spans="2:13" ht="16.5" x14ac:dyDescent="0.35">
      <c r="B104" s="85" t="s">
        <v>86</v>
      </c>
      <c r="C104" s="48" t="s">
        <v>83</v>
      </c>
      <c r="D104" s="110">
        <v>0.3</v>
      </c>
      <c r="E104" s="55" t="s">
        <v>22</v>
      </c>
      <c r="F104" s="62">
        <v>10</v>
      </c>
      <c r="G104" s="63" t="s">
        <v>21</v>
      </c>
      <c r="H104" s="110">
        <f t="shared" si="5"/>
        <v>9</v>
      </c>
      <c r="I104" s="55" t="s">
        <v>21</v>
      </c>
      <c r="J104" s="58">
        <v>5</v>
      </c>
      <c r="K104" s="219" t="s">
        <v>60</v>
      </c>
      <c r="L104" s="196">
        <f t="shared" si="10"/>
        <v>1.8</v>
      </c>
      <c r="M104" s="30" t="s">
        <v>61</v>
      </c>
    </row>
    <row r="105" spans="2:13" ht="16.5" x14ac:dyDescent="0.35">
      <c r="B105" s="28" t="s">
        <v>87</v>
      </c>
      <c r="C105" s="51" t="s">
        <v>88</v>
      </c>
      <c r="D105" s="93">
        <v>0.25</v>
      </c>
      <c r="E105" s="74" t="s">
        <v>22</v>
      </c>
      <c r="F105" s="59">
        <v>20</v>
      </c>
      <c r="G105" s="60" t="s">
        <v>21</v>
      </c>
      <c r="H105" s="93">
        <f t="shared" si="5"/>
        <v>7.5</v>
      </c>
      <c r="I105" s="74" t="s">
        <v>21</v>
      </c>
      <c r="J105" s="58">
        <v>2</v>
      </c>
      <c r="K105" s="219" t="s">
        <v>60</v>
      </c>
      <c r="L105" s="215">
        <f t="shared" si="10"/>
        <v>3.75</v>
      </c>
      <c r="M105" s="84" t="s">
        <v>61</v>
      </c>
    </row>
    <row r="106" spans="2:13" ht="16.5" x14ac:dyDescent="0.35">
      <c r="B106" s="85" t="s">
        <v>90</v>
      </c>
      <c r="C106" s="48" t="s">
        <v>76</v>
      </c>
      <c r="D106" s="110">
        <v>0.2</v>
      </c>
      <c r="E106" s="55" t="s">
        <v>22</v>
      </c>
      <c r="F106" s="62">
        <v>10</v>
      </c>
      <c r="G106" s="63" t="s">
        <v>21</v>
      </c>
      <c r="H106" s="65">
        <f t="shared" ref="H106:H117" si="12">IF($H$13*D106&lt;=F106,$H$13*D106,F106)</f>
        <v>6</v>
      </c>
      <c r="I106" s="55" t="s">
        <v>21</v>
      </c>
      <c r="J106" s="58">
        <v>5</v>
      </c>
      <c r="K106" s="219" t="s">
        <v>60</v>
      </c>
      <c r="L106" s="196">
        <f t="shared" si="10"/>
        <v>1.2</v>
      </c>
      <c r="M106" s="30" t="s">
        <v>61</v>
      </c>
    </row>
    <row r="107" spans="2:13" ht="17" thickBot="1" x14ac:dyDescent="0.4">
      <c r="B107" s="125"/>
      <c r="C107" s="179" t="s">
        <v>76</v>
      </c>
      <c r="D107" s="127">
        <v>0.3</v>
      </c>
      <c r="E107" s="128" t="s">
        <v>22</v>
      </c>
      <c r="F107" s="129">
        <v>10</v>
      </c>
      <c r="G107" s="130" t="s">
        <v>21</v>
      </c>
      <c r="H107" s="127">
        <f t="shared" si="12"/>
        <v>9</v>
      </c>
      <c r="I107" s="128" t="s">
        <v>21</v>
      </c>
      <c r="J107" s="155">
        <v>5</v>
      </c>
      <c r="K107" s="221" t="s">
        <v>60</v>
      </c>
      <c r="L107" s="213">
        <f t="shared" si="10"/>
        <v>1.8</v>
      </c>
      <c r="M107" s="156" t="s">
        <v>61</v>
      </c>
    </row>
    <row r="108" spans="2:13" ht="17" thickTop="1" x14ac:dyDescent="0.35">
      <c r="B108" s="115" t="s">
        <v>92</v>
      </c>
      <c r="C108" s="116" t="s">
        <v>91</v>
      </c>
      <c r="D108" s="158">
        <v>50</v>
      </c>
      <c r="E108" s="118" t="s">
        <v>33</v>
      </c>
      <c r="F108" s="119">
        <f>50*H13</f>
        <v>1500</v>
      </c>
      <c r="G108" s="120" t="s">
        <v>34</v>
      </c>
      <c r="H108" s="158">
        <f t="shared" si="12"/>
        <v>1500</v>
      </c>
      <c r="I108" s="118" t="s">
        <v>34</v>
      </c>
      <c r="J108" s="122">
        <v>1</v>
      </c>
      <c r="K108" s="217" t="s">
        <v>60</v>
      </c>
      <c r="L108" s="195">
        <f t="shared" si="10"/>
        <v>1500</v>
      </c>
      <c r="M108" s="124" t="s">
        <v>61</v>
      </c>
    </row>
    <row r="109" spans="2:13" ht="17" thickBot="1" x14ac:dyDescent="0.4">
      <c r="B109" s="125" t="s">
        <v>73</v>
      </c>
      <c r="C109" s="179" t="s">
        <v>76</v>
      </c>
      <c r="D109" s="146">
        <v>0.25</v>
      </c>
      <c r="E109" s="137" t="s">
        <v>27</v>
      </c>
      <c r="F109" s="129">
        <f>0.75*H13</f>
        <v>22.5</v>
      </c>
      <c r="G109" s="177" t="s">
        <v>27</v>
      </c>
      <c r="H109" s="146">
        <f t="shared" si="12"/>
        <v>7.5</v>
      </c>
      <c r="I109" s="137" t="s">
        <v>27</v>
      </c>
      <c r="J109" s="155">
        <v>200</v>
      </c>
      <c r="K109" s="221" t="s">
        <v>80</v>
      </c>
      <c r="L109" s="214">
        <f t="shared" si="10"/>
        <v>3.7499999999999999E-2</v>
      </c>
      <c r="M109" s="168" t="s">
        <v>64</v>
      </c>
    </row>
    <row r="110" spans="2:13" ht="17" thickTop="1" x14ac:dyDescent="0.35">
      <c r="B110" s="115" t="s">
        <v>45</v>
      </c>
      <c r="C110" s="116" t="s">
        <v>76</v>
      </c>
      <c r="D110" s="141">
        <v>0.05</v>
      </c>
      <c r="E110" s="118" t="s">
        <v>22</v>
      </c>
      <c r="F110" s="119">
        <f>0.1*H13</f>
        <v>3</v>
      </c>
      <c r="G110" s="120" t="s">
        <v>21</v>
      </c>
      <c r="H110" s="141">
        <f t="shared" si="12"/>
        <v>1.5</v>
      </c>
      <c r="I110" s="118" t="s">
        <v>21</v>
      </c>
      <c r="J110" s="122">
        <v>10</v>
      </c>
      <c r="K110" s="217" t="s">
        <v>60</v>
      </c>
      <c r="L110" s="195">
        <f t="shared" si="10"/>
        <v>0.15</v>
      </c>
      <c r="M110" s="124" t="s">
        <v>61</v>
      </c>
    </row>
    <row r="111" spans="2:13" ht="17" thickBot="1" x14ac:dyDescent="0.4">
      <c r="B111" s="125" t="s">
        <v>114</v>
      </c>
      <c r="C111" s="179" t="s">
        <v>76</v>
      </c>
      <c r="D111" s="127">
        <v>0.1</v>
      </c>
      <c r="E111" s="128" t="s">
        <v>22</v>
      </c>
      <c r="F111" s="129">
        <f>0.2*H13</f>
        <v>6</v>
      </c>
      <c r="G111" s="130" t="s">
        <v>21</v>
      </c>
      <c r="H111" s="127">
        <f t="shared" si="12"/>
        <v>3</v>
      </c>
      <c r="I111" s="128" t="s">
        <v>21</v>
      </c>
      <c r="J111" s="155">
        <v>10</v>
      </c>
      <c r="K111" s="221" t="s">
        <v>60</v>
      </c>
      <c r="L111" s="213">
        <f t="shared" si="10"/>
        <v>0.3</v>
      </c>
      <c r="M111" s="156" t="s">
        <v>61</v>
      </c>
    </row>
    <row r="112" spans="2:13" ht="17" thickTop="1" x14ac:dyDescent="0.35">
      <c r="B112" s="115" t="s">
        <v>116</v>
      </c>
      <c r="C112" s="123" t="s">
        <v>117</v>
      </c>
      <c r="D112" s="141">
        <v>0.02</v>
      </c>
      <c r="E112" s="118" t="s">
        <v>22</v>
      </c>
      <c r="F112" s="119">
        <v>2</v>
      </c>
      <c r="G112" s="120" t="s">
        <v>21</v>
      </c>
      <c r="H112" s="117">
        <f t="shared" si="12"/>
        <v>0.6</v>
      </c>
      <c r="I112" s="118" t="s">
        <v>21</v>
      </c>
      <c r="J112" s="122">
        <v>0.4</v>
      </c>
      <c r="K112" s="217" t="s">
        <v>60</v>
      </c>
      <c r="L112" s="195">
        <f t="shared" si="10"/>
        <v>1.4999999999999998</v>
      </c>
      <c r="M112" s="124" t="s">
        <v>61</v>
      </c>
    </row>
    <row r="113" spans="2:13" ht="17" thickBot="1" x14ac:dyDescent="0.4">
      <c r="B113" s="125" t="s">
        <v>128</v>
      </c>
      <c r="C113" s="179" t="s">
        <v>117</v>
      </c>
      <c r="D113" s="159">
        <v>1E-3</v>
      </c>
      <c r="E113" s="128" t="s">
        <v>22</v>
      </c>
      <c r="F113" s="129">
        <v>10</v>
      </c>
      <c r="G113" s="130" t="s">
        <v>115</v>
      </c>
      <c r="H113" s="159">
        <f t="shared" si="12"/>
        <v>0.03</v>
      </c>
      <c r="I113" s="128" t="s">
        <v>21</v>
      </c>
      <c r="J113" s="155">
        <v>0.4</v>
      </c>
      <c r="K113" s="221" t="s">
        <v>60</v>
      </c>
      <c r="L113" s="213">
        <f t="shared" si="10"/>
        <v>7.4999999999999997E-2</v>
      </c>
      <c r="M113" s="156" t="s">
        <v>61</v>
      </c>
    </row>
    <row r="114" spans="2:13" ht="17" thickTop="1" x14ac:dyDescent="0.35">
      <c r="B114" s="115" t="s">
        <v>93</v>
      </c>
      <c r="C114" s="116" t="s">
        <v>91</v>
      </c>
      <c r="D114" s="117">
        <v>0.1</v>
      </c>
      <c r="E114" s="183" t="s">
        <v>27</v>
      </c>
      <c r="F114" s="119">
        <v>2</v>
      </c>
      <c r="G114" s="184" t="s">
        <v>27</v>
      </c>
      <c r="H114" s="117">
        <f t="shared" si="12"/>
        <v>2</v>
      </c>
      <c r="I114" s="142" t="s">
        <v>27</v>
      </c>
      <c r="J114" s="122">
        <v>1</v>
      </c>
      <c r="K114" s="217" t="s">
        <v>60</v>
      </c>
      <c r="L114" s="195">
        <f t="shared" si="10"/>
        <v>2</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30</v>
      </c>
      <c r="I116" s="118" t="s">
        <v>21</v>
      </c>
      <c r="J116" s="122">
        <v>50</v>
      </c>
      <c r="K116" s="217" t="s">
        <v>60</v>
      </c>
      <c r="L116" s="195">
        <f t="shared" si="10"/>
        <v>0.6</v>
      </c>
      <c r="M116" s="124" t="s">
        <v>61</v>
      </c>
    </row>
    <row r="117" spans="2:13" ht="16.5" x14ac:dyDescent="0.35">
      <c r="B117" s="73" t="s">
        <v>111</v>
      </c>
      <c r="C117" s="49" t="s">
        <v>76</v>
      </c>
      <c r="D117" s="97">
        <v>3</v>
      </c>
      <c r="E117" s="74" t="s">
        <v>22</v>
      </c>
      <c r="F117" s="59">
        <v>200</v>
      </c>
      <c r="G117" s="60" t="s">
        <v>21</v>
      </c>
      <c r="H117" s="97">
        <f t="shared" si="12"/>
        <v>90</v>
      </c>
      <c r="I117" s="74" t="s">
        <v>21</v>
      </c>
      <c r="J117" s="58">
        <v>50</v>
      </c>
      <c r="K117" s="219" t="s">
        <v>60</v>
      </c>
      <c r="L117" s="215">
        <f t="shared" si="10"/>
        <v>1.8</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120</v>
      </c>
      <c r="I119" s="128" t="s">
        <v>21</v>
      </c>
      <c r="J119" s="155">
        <v>50</v>
      </c>
      <c r="K119" s="221" t="s">
        <v>60</v>
      </c>
      <c r="L119" s="213">
        <f>H119/J119</f>
        <v>2.4</v>
      </c>
      <c r="M119" s="156" t="s">
        <v>61</v>
      </c>
    </row>
    <row r="120" spans="2:13" ht="17" thickTop="1" x14ac:dyDescent="0.35">
      <c r="B120" s="115" t="s">
        <v>46</v>
      </c>
      <c r="C120" s="116" t="s">
        <v>76</v>
      </c>
      <c r="D120" s="158">
        <v>15</v>
      </c>
      <c r="E120" s="118" t="s">
        <v>22</v>
      </c>
      <c r="F120" s="119">
        <f>40*H13</f>
        <v>1200</v>
      </c>
      <c r="G120" s="120" t="s">
        <v>186</v>
      </c>
      <c r="H120" s="158">
        <f t="shared" si="13"/>
        <v>450</v>
      </c>
      <c r="I120" s="118" t="s">
        <v>21</v>
      </c>
      <c r="J120" s="122">
        <v>130</v>
      </c>
      <c r="K120" s="217" t="s">
        <v>60</v>
      </c>
      <c r="L120" s="195">
        <f t="shared" ref="L120:L124" si="14">H120/J120</f>
        <v>3.4615384615384617</v>
      </c>
      <c r="M120" s="124" t="s">
        <v>61</v>
      </c>
    </row>
    <row r="121" spans="2:13" ht="17" thickBot="1" x14ac:dyDescent="0.4">
      <c r="B121" s="125"/>
      <c r="C121" s="179" t="s">
        <v>76</v>
      </c>
      <c r="D121" s="148">
        <v>20</v>
      </c>
      <c r="E121" s="128" t="s">
        <v>22</v>
      </c>
      <c r="F121" s="129">
        <v>1000</v>
      </c>
      <c r="G121" s="130" t="s">
        <v>21</v>
      </c>
      <c r="H121" s="148">
        <f t="shared" si="13"/>
        <v>600</v>
      </c>
      <c r="I121" s="128" t="s">
        <v>21</v>
      </c>
      <c r="J121" s="155">
        <v>130</v>
      </c>
      <c r="K121" s="221" t="s">
        <v>60</v>
      </c>
      <c r="L121" s="213">
        <f t="shared" si="14"/>
        <v>4.615384615384615</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600</v>
      </c>
      <c r="I123" s="76" t="s">
        <v>29</v>
      </c>
      <c r="J123" s="58">
        <v>500</v>
      </c>
      <c r="K123" s="219" t="s">
        <v>60</v>
      </c>
      <c r="L123" s="215">
        <f t="shared" si="14"/>
        <v>1.2</v>
      </c>
      <c r="M123" s="96" t="s">
        <v>64</v>
      </c>
    </row>
    <row r="124" spans="2:13" ht="16.5" x14ac:dyDescent="0.35">
      <c r="B124" s="27"/>
      <c r="C124" s="48" t="s">
        <v>76</v>
      </c>
      <c r="D124" s="65">
        <v>80</v>
      </c>
      <c r="E124" s="66" t="s">
        <v>27</v>
      </c>
      <c r="F124" s="62"/>
      <c r="G124" s="63"/>
      <c r="H124" s="65">
        <f t="shared" si="15"/>
        <v>2400</v>
      </c>
      <c r="I124" s="66" t="s">
        <v>29</v>
      </c>
      <c r="J124" s="58">
        <v>500</v>
      </c>
      <c r="K124" s="219" t="s">
        <v>60</v>
      </c>
      <c r="L124" s="196">
        <f t="shared" si="14"/>
        <v>4.8</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15</v>
      </c>
      <c r="I126" s="118" t="s">
        <v>34</v>
      </c>
      <c r="J126" s="122">
        <v>10</v>
      </c>
      <c r="K126" s="217" t="s">
        <v>60</v>
      </c>
      <c r="L126" s="195">
        <f t="shared" ref="L126:L131" si="17">H126/J126</f>
        <v>1.5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30</v>
      </c>
      <c r="I128" s="118" t="s">
        <v>21</v>
      </c>
      <c r="J128" s="122">
        <v>10</v>
      </c>
      <c r="K128" s="217" t="s">
        <v>60</v>
      </c>
      <c r="L128" s="195">
        <f t="shared" si="17"/>
        <v>3</v>
      </c>
      <c r="M128" s="124" t="s">
        <v>61</v>
      </c>
    </row>
    <row r="129" spans="2:13" ht="17" thickBot="1" x14ac:dyDescent="0.4">
      <c r="B129" s="125" t="s">
        <v>94</v>
      </c>
      <c r="C129" s="179" t="s">
        <v>76</v>
      </c>
      <c r="D129" s="127">
        <v>1.2</v>
      </c>
      <c r="E129" s="128" t="s">
        <v>22</v>
      </c>
      <c r="F129" s="129"/>
      <c r="G129" s="130"/>
      <c r="H129" s="148">
        <f t="shared" si="18"/>
        <v>36</v>
      </c>
      <c r="I129" s="128" t="s">
        <v>21</v>
      </c>
      <c r="J129" s="155">
        <v>10</v>
      </c>
      <c r="K129" s="221" t="s">
        <v>60</v>
      </c>
      <c r="L129" s="213">
        <f t="shared" si="17"/>
        <v>3.6</v>
      </c>
      <c r="M129" s="156" t="s">
        <v>61</v>
      </c>
    </row>
    <row r="130" spans="2:13" ht="17" thickTop="1" x14ac:dyDescent="0.35">
      <c r="B130" s="115" t="s">
        <v>96</v>
      </c>
      <c r="C130" s="116" t="s">
        <v>91</v>
      </c>
      <c r="D130" s="158">
        <v>1</v>
      </c>
      <c r="E130" s="118" t="s">
        <v>68</v>
      </c>
      <c r="F130" s="119">
        <v>50</v>
      </c>
      <c r="G130" s="120" t="s">
        <v>67</v>
      </c>
      <c r="H130" s="158">
        <f t="shared" si="16"/>
        <v>30</v>
      </c>
      <c r="I130" s="118" t="s">
        <v>49</v>
      </c>
      <c r="J130" s="122">
        <v>1</v>
      </c>
      <c r="K130" s="217" t="s">
        <v>69</v>
      </c>
      <c r="L130" s="195">
        <f t="shared" si="17"/>
        <v>30</v>
      </c>
      <c r="M130" s="124" t="s">
        <v>61</v>
      </c>
    </row>
    <row r="131" spans="2:13" ht="17" thickBot="1" x14ac:dyDescent="0.4">
      <c r="B131" s="125" t="s">
        <v>187</v>
      </c>
      <c r="C131" s="179" t="s">
        <v>91</v>
      </c>
      <c r="D131" s="148">
        <v>1</v>
      </c>
      <c r="E131" s="128" t="s">
        <v>68</v>
      </c>
      <c r="F131" s="129">
        <v>50</v>
      </c>
      <c r="G131" s="130" t="s">
        <v>67</v>
      </c>
      <c r="H131" s="148">
        <f t="shared" si="16"/>
        <v>30</v>
      </c>
      <c r="I131" s="128" t="s">
        <v>49</v>
      </c>
      <c r="J131" s="155">
        <v>0.5</v>
      </c>
      <c r="K131" s="221" t="s">
        <v>69</v>
      </c>
      <c r="L131" s="213">
        <f t="shared" si="17"/>
        <v>60</v>
      </c>
      <c r="M131" s="156" t="s">
        <v>61</v>
      </c>
    </row>
    <row r="132" spans="2:13" ht="17" thickTop="1" x14ac:dyDescent="0.35">
      <c r="B132" s="115" t="s">
        <v>70</v>
      </c>
      <c r="C132" s="116" t="s">
        <v>91</v>
      </c>
      <c r="D132" s="158">
        <v>20</v>
      </c>
      <c r="E132" s="118" t="s">
        <v>72</v>
      </c>
      <c r="F132" s="119">
        <v>1000</v>
      </c>
      <c r="G132" s="120" t="s">
        <v>61</v>
      </c>
      <c r="H132" s="158">
        <f t="shared" si="16"/>
        <v>600</v>
      </c>
      <c r="I132" s="118" t="s">
        <v>61</v>
      </c>
      <c r="J132" s="122"/>
      <c r="K132" s="217"/>
      <c r="L132" s="195">
        <f t="shared" ref="L132:L135" si="19">H132</f>
        <v>600</v>
      </c>
      <c r="M132" s="124" t="s">
        <v>61</v>
      </c>
    </row>
    <row r="133" spans="2:13" ht="17" thickBot="1" x14ac:dyDescent="0.4">
      <c r="B133" s="125" t="s">
        <v>71</v>
      </c>
      <c r="C133" s="179" t="s">
        <v>91</v>
      </c>
      <c r="D133" s="148">
        <v>10</v>
      </c>
      <c r="E133" s="128" t="s">
        <v>72</v>
      </c>
      <c r="F133" s="129">
        <v>1000</v>
      </c>
      <c r="G133" s="130" t="s">
        <v>61</v>
      </c>
      <c r="H133" s="148">
        <f t="shared" si="16"/>
        <v>300</v>
      </c>
      <c r="I133" s="128" t="s">
        <v>61</v>
      </c>
      <c r="J133" s="155"/>
      <c r="K133" s="221"/>
      <c r="L133" s="213">
        <f t="shared" si="19"/>
        <v>300</v>
      </c>
      <c r="M133" s="156" t="s">
        <v>61</v>
      </c>
    </row>
    <row r="134" spans="2:13" ht="17" thickTop="1" x14ac:dyDescent="0.35">
      <c r="B134" s="157" t="s">
        <v>146</v>
      </c>
      <c r="C134" s="116" t="s">
        <v>76</v>
      </c>
      <c r="D134" s="158">
        <v>3</v>
      </c>
      <c r="E134" s="118" t="s">
        <v>72</v>
      </c>
      <c r="F134" s="119"/>
      <c r="G134" s="120"/>
      <c r="H134" s="158">
        <f t="shared" ref="H134:H135" si="20">$H$13*D134</f>
        <v>90</v>
      </c>
      <c r="I134" s="118" t="s">
        <v>61</v>
      </c>
      <c r="J134" s="122"/>
      <c r="K134" s="217"/>
      <c r="L134" s="195">
        <f t="shared" si="19"/>
        <v>90</v>
      </c>
      <c r="M134" s="124" t="s">
        <v>61</v>
      </c>
    </row>
    <row r="135" spans="2:13" ht="17" thickBot="1" x14ac:dyDescent="0.4">
      <c r="B135" s="153" t="s">
        <v>145</v>
      </c>
      <c r="C135" s="179" t="s">
        <v>76</v>
      </c>
      <c r="D135" s="148">
        <v>5</v>
      </c>
      <c r="E135" s="128" t="s">
        <v>72</v>
      </c>
      <c r="F135" s="129"/>
      <c r="G135" s="130"/>
      <c r="H135" s="148">
        <f t="shared" si="20"/>
        <v>150</v>
      </c>
      <c r="I135" s="128" t="s">
        <v>61</v>
      </c>
      <c r="J135" s="155"/>
      <c r="K135" s="221"/>
      <c r="L135" s="213">
        <f t="shared" si="19"/>
        <v>150</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60</v>
      </c>
      <c r="I137" s="88" t="s">
        <v>21</v>
      </c>
      <c r="J137" s="58">
        <v>20</v>
      </c>
      <c r="K137" s="220" t="s">
        <v>60</v>
      </c>
      <c r="L137" s="216">
        <f t="shared" ref="L137:L142" si="22">H137/J137</f>
        <v>3</v>
      </c>
      <c r="M137" s="91" t="s">
        <v>61</v>
      </c>
    </row>
    <row r="138" spans="2:13" ht="16.5" x14ac:dyDescent="0.35">
      <c r="B138" s="27" t="s">
        <v>101</v>
      </c>
      <c r="C138" s="48" t="s">
        <v>76</v>
      </c>
      <c r="D138" s="65">
        <v>1</v>
      </c>
      <c r="E138" s="55" t="s">
        <v>22</v>
      </c>
      <c r="F138" s="62">
        <v>150</v>
      </c>
      <c r="G138" s="63" t="s">
        <v>20</v>
      </c>
      <c r="H138" s="65">
        <f t="shared" si="21"/>
        <v>30</v>
      </c>
      <c r="I138" s="55" t="s">
        <v>21</v>
      </c>
      <c r="J138" s="58">
        <v>20</v>
      </c>
      <c r="K138" s="219" t="s">
        <v>60</v>
      </c>
      <c r="L138" s="196">
        <f t="shared" si="22"/>
        <v>1.5</v>
      </c>
      <c r="M138" s="30" t="s">
        <v>61</v>
      </c>
    </row>
    <row r="139" spans="2:13" ht="16.5" x14ac:dyDescent="0.35">
      <c r="B139" s="86" t="s">
        <v>102</v>
      </c>
      <c r="C139" s="56" t="s">
        <v>76</v>
      </c>
      <c r="D139" s="112">
        <v>1</v>
      </c>
      <c r="E139" s="88" t="s">
        <v>22</v>
      </c>
      <c r="F139" s="89">
        <v>150</v>
      </c>
      <c r="G139" s="90" t="s">
        <v>20</v>
      </c>
      <c r="H139" s="112">
        <f t="shared" si="21"/>
        <v>30</v>
      </c>
      <c r="I139" s="88" t="s">
        <v>21</v>
      </c>
      <c r="J139" s="58">
        <v>20</v>
      </c>
      <c r="K139" s="220" t="s">
        <v>60</v>
      </c>
      <c r="L139" s="216">
        <f t="shared" si="22"/>
        <v>1.5</v>
      </c>
      <c r="M139" s="91" t="s">
        <v>61</v>
      </c>
    </row>
    <row r="140" spans="2:13" ht="16.5" x14ac:dyDescent="0.35">
      <c r="B140" s="27" t="s">
        <v>99</v>
      </c>
      <c r="C140" s="48" t="s">
        <v>84</v>
      </c>
      <c r="D140" s="65">
        <v>4</v>
      </c>
      <c r="E140" s="55" t="s">
        <v>22</v>
      </c>
      <c r="F140" s="62">
        <v>150</v>
      </c>
      <c r="G140" s="63" t="s">
        <v>20</v>
      </c>
      <c r="H140" s="65">
        <f t="shared" si="21"/>
        <v>120</v>
      </c>
      <c r="I140" s="55" t="s">
        <v>21</v>
      </c>
      <c r="J140" s="58">
        <v>20</v>
      </c>
      <c r="K140" s="219" t="s">
        <v>60</v>
      </c>
      <c r="L140" s="196">
        <f t="shared" si="22"/>
        <v>6</v>
      </c>
      <c r="M140" s="30" t="s">
        <v>61</v>
      </c>
    </row>
    <row r="141" spans="2:13" ht="17.5" x14ac:dyDescent="0.4">
      <c r="B141" s="92" t="s">
        <v>103</v>
      </c>
      <c r="C141" s="49" t="s">
        <v>84</v>
      </c>
      <c r="D141" s="97">
        <v>4</v>
      </c>
      <c r="E141" s="74" t="s">
        <v>22</v>
      </c>
      <c r="F141" s="59">
        <v>150</v>
      </c>
      <c r="G141" s="60" t="s">
        <v>20</v>
      </c>
      <c r="H141" s="97">
        <f t="shared" si="21"/>
        <v>120</v>
      </c>
      <c r="I141" s="74" t="s">
        <v>21</v>
      </c>
      <c r="J141" s="58">
        <v>20</v>
      </c>
      <c r="K141" s="219" t="s">
        <v>60</v>
      </c>
      <c r="L141" s="215">
        <f t="shared" si="22"/>
        <v>6</v>
      </c>
      <c r="M141" s="84" t="s">
        <v>61</v>
      </c>
    </row>
    <row r="142" spans="2:13" ht="16.5" x14ac:dyDescent="0.35">
      <c r="B142" s="85" t="s">
        <v>104</v>
      </c>
      <c r="C142" s="48" t="s">
        <v>84</v>
      </c>
      <c r="D142" s="65">
        <v>3</v>
      </c>
      <c r="E142" s="55" t="s">
        <v>22</v>
      </c>
      <c r="F142" s="62">
        <v>150</v>
      </c>
      <c r="G142" s="63" t="s">
        <v>20</v>
      </c>
      <c r="H142" s="65">
        <f t="shared" si="21"/>
        <v>90</v>
      </c>
      <c r="I142" s="55" t="s">
        <v>21</v>
      </c>
      <c r="J142" s="58">
        <v>20</v>
      </c>
      <c r="K142" s="219" t="s">
        <v>60</v>
      </c>
      <c r="L142" s="196">
        <f t="shared" si="22"/>
        <v>4.5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0.3</v>
      </c>
      <c r="I144" s="118" t="s">
        <v>21</v>
      </c>
      <c r="J144" s="122">
        <v>1</v>
      </c>
      <c r="K144" s="217" t="s">
        <v>60</v>
      </c>
      <c r="L144" s="195">
        <f>H144/J144</f>
        <v>0.3</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1200</v>
      </c>
      <c r="I146" s="118" t="s">
        <v>21</v>
      </c>
      <c r="J146" s="122">
        <v>30</v>
      </c>
      <c r="K146" s="217" t="s">
        <v>60</v>
      </c>
      <c r="L146" s="195">
        <f>H146/J146</f>
        <v>40</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15</v>
      </c>
      <c r="I148" s="118" t="s">
        <v>53</v>
      </c>
      <c r="J148" s="122"/>
      <c r="K148" s="217"/>
      <c r="L148" s="195">
        <f t="shared" ref="L148:L150" si="26">H148</f>
        <v>15</v>
      </c>
      <c r="M148" s="124" t="s">
        <v>53</v>
      </c>
    </row>
    <row r="149" spans="2:13" ht="17" thickBot="1" x14ac:dyDescent="0.4">
      <c r="B149" s="160"/>
      <c r="C149" s="179"/>
      <c r="D149" s="148">
        <v>1</v>
      </c>
      <c r="E149" s="128" t="s">
        <v>52</v>
      </c>
      <c r="F149" s="129">
        <v>100</v>
      </c>
      <c r="G149" s="130" t="s">
        <v>53</v>
      </c>
      <c r="H149" s="148">
        <f t="shared" si="25"/>
        <v>30</v>
      </c>
      <c r="I149" s="128" t="s">
        <v>53</v>
      </c>
      <c r="J149" s="155"/>
      <c r="K149" s="221"/>
      <c r="L149" s="213">
        <f t="shared" si="26"/>
        <v>30</v>
      </c>
      <c r="M149" s="156" t="s">
        <v>53</v>
      </c>
    </row>
    <row r="150" spans="2:13" ht="17" thickTop="1" x14ac:dyDescent="0.35">
      <c r="B150" s="115" t="s">
        <v>54</v>
      </c>
      <c r="C150" s="116"/>
      <c r="D150" s="158">
        <v>2</v>
      </c>
      <c r="E150" s="118" t="s">
        <v>52</v>
      </c>
      <c r="F150" s="119">
        <v>360</v>
      </c>
      <c r="G150" s="120" t="s">
        <v>53</v>
      </c>
      <c r="H150" s="158">
        <f t="shared" si="25"/>
        <v>60</v>
      </c>
      <c r="I150" s="118" t="s">
        <v>53</v>
      </c>
      <c r="J150" s="122"/>
      <c r="K150" s="217"/>
      <c r="L150" s="195">
        <f t="shared" si="26"/>
        <v>60</v>
      </c>
      <c r="M150" s="124" t="s">
        <v>53</v>
      </c>
    </row>
    <row r="151" spans="2:13" ht="17" thickBot="1" x14ac:dyDescent="0.4">
      <c r="B151" s="160"/>
      <c r="C151" s="179"/>
      <c r="D151" s="148">
        <v>4</v>
      </c>
      <c r="E151" s="128" t="s">
        <v>52</v>
      </c>
      <c r="F151" s="129">
        <v>360</v>
      </c>
      <c r="G151" s="130" t="s">
        <v>53</v>
      </c>
      <c r="H151" s="148">
        <f t="shared" si="25"/>
        <v>120</v>
      </c>
      <c r="I151" s="128" t="s">
        <v>53</v>
      </c>
      <c r="J151" s="155"/>
      <c r="K151" s="221"/>
      <c r="L151" s="213">
        <f>H151</f>
        <v>120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B2E6F-5E8D-4BC1-8FE4-30B1A0943A38}">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H14" sqref="H14"/>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35</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3.5</v>
      </c>
      <c r="I18" s="118" t="s">
        <v>21</v>
      </c>
      <c r="J18" s="122">
        <v>3</v>
      </c>
      <c r="K18" s="217" t="s">
        <v>60</v>
      </c>
      <c r="L18" s="189">
        <f>H18/J18</f>
        <v>1.1666666666666667</v>
      </c>
      <c r="M18" s="124" t="s">
        <v>61</v>
      </c>
    </row>
    <row r="19" spans="2:13" ht="17" thickBot="1" x14ac:dyDescent="0.4">
      <c r="B19" s="125" t="s">
        <v>125</v>
      </c>
      <c r="C19" s="126" t="s">
        <v>91</v>
      </c>
      <c r="D19" s="127">
        <v>0.2</v>
      </c>
      <c r="E19" s="128" t="s">
        <v>22</v>
      </c>
      <c r="F19" s="129">
        <v>12</v>
      </c>
      <c r="G19" s="130" t="s">
        <v>21</v>
      </c>
      <c r="H19" s="205">
        <f>IF($H$13*D19&lt;=F19,$H$13*D19,F19)</f>
        <v>7</v>
      </c>
      <c r="I19" s="132" t="s">
        <v>21</v>
      </c>
      <c r="J19" s="133">
        <v>3</v>
      </c>
      <c r="K19" s="218" t="s">
        <v>60</v>
      </c>
      <c r="L19" s="190">
        <f t="shared" ref="L19:L30" si="0">H19/J19</f>
        <v>2.3333333333333335</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7</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175</v>
      </c>
      <c r="I24" s="55" t="s">
        <v>21</v>
      </c>
      <c r="J24" s="58">
        <v>6</v>
      </c>
      <c r="K24" s="219" t="s">
        <v>60</v>
      </c>
      <c r="L24" s="191">
        <f t="shared" si="0"/>
        <v>29.166666666666668</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0.5</v>
      </c>
      <c r="I26" s="118" t="s">
        <v>21</v>
      </c>
      <c r="J26" s="151">
        <v>1</v>
      </c>
      <c r="K26" s="217" t="s">
        <v>60</v>
      </c>
      <c r="L26" s="192">
        <f t="shared" si="0"/>
        <v>0.5</v>
      </c>
      <c r="M26" s="124" t="s">
        <v>61</v>
      </c>
    </row>
    <row r="27" spans="2:13" ht="16.5" x14ac:dyDescent="0.35">
      <c r="B27" s="26" t="s">
        <v>160</v>
      </c>
      <c r="C27" s="51" t="s">
        <v>77</v>
      </c>
      <c r="D27" s="80">
        <v>0.02</v>
      </c>
      <c r="E27" s="68" t="s">
        <v>22</v>
      </c>
      <c r="F27" s="81">
        <v>1</v>
      </c>
      <c r="G27" s="82" t="s">
        <v>21</v>
      </c>
      <c r="H27" s="203">
        <f t="shared" si="1"/>
        <v>0.70000000000000007</v>
      </c>
      <c r="I27" s="68" t="s">
        <v>21</v>
      </c>
      <c r="J27" s="61">
        <v>1</v>
      </c>
      <c r="K27" s="220" t="s">
        <v>60</v>
      </c>
      <c r="L27" s="193">
        <f t="shared" si="0"/>
        <v>0.70000000000000007</v>
      </c>
      <c r="M27" s="45" t="s">
        <v>61</v>
      </c>
    </row>
    <row r="28" spans="2:13" ht="16.5" x14ac:dyDescent="0.35">
      <c r="B28" s="98" t="s">
        <v>161</v>
      </c>
      <c r="C28" s="48" t="s">
        <v>77</v>
      </c>
      <c r="D28" s="69">
        <v>0.02</v>
      </c>
      <c r="E28" s="55" t="s">
        <v>22</v>
      </c>
      <c r="F28" s="62">
        <v>3</v>
      </c>
      <c r="G28" s="63" t="s">
        <v>21</v>
      </c>
      <c r="H28" s="199">
        <f t="shared" si="1"/>
        <v>0.70000000000000007</v>
      </c>
      <c r="I28" s="55" t="s">
        <v>21</v>
      </c>
      <c r="J28" s="61">
        <v>1</v>
      </c>
      <c r="K28" s="219" t="s">
        <v>60</v>
      </c>
      <c r="L28" s="194">
        <f t="shared" si="0"/>
        <v>0.70000000000000007</v>
      </c>
      <c r="M28" s="30" t="s">
        <v>61</v>
      </c>
    </row>
    <row r="29" spans="2:13" ht="17" thickBot="1" x14ac:dyDescent="0.4">
      <c r="B29" s="153" t="s">
        <v>124</v>
      </c>
      <c r="C29" s="126" t="s">
        <v>78</v>
      </c>
      <c r="D29" s="146">
        <v>0.04</v>
      </c>
      <c r="E29" s="128" t="s">
        <v>22</v>
      </c>
      <c r="F29" s="129">
        <v>2</v>
      </c>
      <c r="G29" s="130" t="s">
        <v>21</v>
      </c>
      <c r="H29" s="127">
        <f t="shared" si="1"/>
        <v>1.4000000000000001</v>
      </c>
      <c r="I29" s="128" t="s">
        <v>21</v>
      </c>
      <c r="J29" s="155">
        <v>1</v>
      </c>
      <c r="K29" s="221" t="s">
        <v>60</v>
      </c>
      <c r="L29" s="208">
        <f t="shared" si="0"/>
        <v>1.4000000000000001</v>
      </c>
      <c r="M29" s="156" t="s">
        <v>61</v>
      </c>
    </row>
    <row r="30" spans="2:13" ht="17" thickTop="1" x14ac:dyDescent="0.35">
      <c r="B30" s="157" t="s">
        <v>156</v>
      </c>
      <c r="C30" s="116" t="s">
        <v>91</v>
      </c>
      <c r="D30" s="158">
        <v>20</v>
      </c>
      <c r="E30" s="118" t="s">
        <v>22</v>
      </c>
      <c r="F30" s="119">
        <v>1000</v>
      </c>
      <c r="G30" s="120" t="s">
        <v>21</v>
      </c>
      <c r="H30" s="202">
        <f t="shared" si="1"/>
        <v>700</v>
      </c>
      <c r="I30" s="118" t="s">
        <v>21</v>
      </c>
      <c r="J30" s="151">
        <v>100</v>
      </c>
      <c r="K30" s="217" t="s">
        <v>60</v>
      </c>
      <c r="L30" s="192">
        <f t="shared" si="0"/>
        <v>7</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16</v>
      </c>
      <c r="I32" s="118" t="s">
        <v>21</v>
      </c>
      <c r="J32" s="151">
        <v>10</v>
      </c>
      <c r="K32" s="217" t="s">
        <v>60</v>
      </c>
      <c r="L32" s="192">
        <f>H32/J32</f>
        <v>1.6</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35</v>
      </c>
      <c r="I34" s="118" t="s">
        <v>34</v>
      </c>
      <c r="J34" s="151">
        <v>4</v>
      </c>
      <c r="K34" s="217" t="s">
        <v>80</v>
      </c>
      <c r="L34" s="192">
        <f t="shared" ref="L34:L37" si="2">H34/J34</f>
        <v>8.75</v>
      </c>
      <c r="M34" s="124" t="s">
        <v>61</v>
      </c>
    </row>
    <row r="35" spans="2:13" ht="16.5" x14ac:dyDescent="0.35">
      <c r="B35" s="28" t="s">
        <v>163</v>
      </c>
      <c r="C35" s="51" t="s">
        <v>76</v>
      </c>
      <c r="D35" s="97">
        <v>2</v>
      </c>
      <c r="E35" s="74" t="s">
        <v>33</v>
      </c>
      <c r="F35" s="59"/>
      <c r="G35" s="60"/>
      <c r="H35" s="112">
        <f>$H$13*D35</f>
        <v>70</v>
      </c>
      <c r="I35" s="74" t="s">
        <v>34</v>
      </c>
      <c r="J35" s="58">
        <v>4</v>
      </c>
      <c r="K35" s="219" t="s">
        <v>80</v>
      </c>
      <c r="L35" s="209">
        <f t="shared" si="2"/>
        <v>17.5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105</v>
      </c>
      <c r="I37" s="163" t="s">
        <v>21</v>
      </c>
      <c r="J37" s="155">
        <v>100</v>
      </c>
      <c r="K37" s="218" t="s">
        <v>80</v>
      </c>
      <c r="L37" s="210">
        <f t="shared" si="2"/>
        <v>1.05</v>
      </c>
      <c r="M37" s="167" t="s">
        <v>61</v>
      </c>
    </row>
    <row r="38" spans="2:13" ht="17" thickTop="1" x14ac:dyDescent="0.35">
      <c r="B38" s="29" t="s">
        <v>165</v>
      </c>
      <c r="C38" s="48" t="s">
        <v>76</v>
      </c>
      <c r="D38" s="65">
        <v>5</v>
      </c>
      <c r="E38" s="55" t="s">
        <v>72</v>
      </c>
      <c r="F38" s="62">
        <v>250</v>
      </c>
      <c r="G38" s="63" t="s">
        <v>61</v>
      </c>
      <c r="H38" s="200">
        <f t="shared" si="3"/>
        <v>175</v>
      </c>
      <c r="I38" s="55" t="s">
        <v>61</v>
      </c>
      <c r="J38" s="61"/>
      <c r="K38" s="219"/>
      <c r="L38" s="194">
        <f t="shared" ref="L38:L40" si="4">H38</f>
        <v>175</v>
      </c>
      <c r="M38" s="30" t="s">
        <v>61</v>
      </c>
    </row>
    <row r="39" spans="2:13" ht="16.5" x14ac:dyDescent="0.35">
      <c r="B39" s="28" t="s">
        <v>166</v>
      </c>
      <c r="C39" s="51" t="s">
        <v>76</v>
      </c>
      <c r="D39" s="97">
        <v>2</v>
      </c>
      <c r="E39" s="74" t="s">
        <v>72</v>
      </c>
      <c r="F39" s="59">
        <v>100</v>
      </c>
      <c r="G39" s="60" t="s">
        <v>61</v>
      </c>
      <c r="H39" s="97">
        <f t="shared" si="3"/>
        <v>70</v>
      </c>
      <c r="I39" s="74" t="s">
        <v>61</v>
      </c>
      <c r="J39" s="58"/>
      <c r="K39" s="219"/>
      <c r="L39" s="209">
        <f t="shared" si="4"/>
        <v>70</v>
      </c>
      <c r="M39" s="84" t="s">
        <v>61</v>
      </c>
    </row>
    <row r="40" spans="2:13" ht="16.5" x14ac:dyDescent="0.35">
      <c r="B40" s="85" t="s">
        <v>167</v>
      </c>
      <c r="C40" s="48" t="s">
        <v>76</v>
      </c>
      <c r="D40" s="65">
        <v>1</v>
      </c>
      <c r="E40" s="55" t="s">
        <v>72</v>
      </c>
      <c r="F40" s="62">
        <v>50</v>
      </c>
      <c r="G40" s="63" t="s">
        <v>61</v>
      </c>
      <c r="H40" s="65">
        <f t="shared" si="3"/>
        <v>35</v>
      </c>
      <c r="I40" s="55" t="s">
        <v>61</v>
      </c>
      <c r="J40" s="58"/>
      <c r="K40" s="219"/>
      <c r="L40" s="191">
        <f t="shared" si="4"/>
        <v>35</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5.25</v>
      </c>
      <c r="I42" s="55" t="s">
        <v>21</v>
      </c>
      <c r="J42" s="61">
        <v>5</v>
      </c>
      <c r="K42" s="219" t="s">
        <v>60</v>
      </c>
      <c r="L42" s="194">
        <f>H42/J42</f>
        <v>1.05</v>
      </c>
      <c r="M42" s="30" t="s">
        <v>61</v>
      </c>
    </row>
    <row r="43" spans="2:13" ht="16.5" x14ac:dyDescent="0.35">
      <c r="B43" s="28" t="s">
        <v>139</v>
      </c>
      <c r="C43" s="51" t="s">
        <v>79</v>
      </c>
      <c r="D43" s="95">
        <v>0.5</v>
      </c>
      <c r="E43" s="74" t="s">
        <v>22</v>
      </c>
      <c r="F43" s="59">
        <v>20</v>
      </c>
      <c r="G43" s="60" t="s">
        <v>21</v>
      </c>
      <c r="H43" s="95">
        <f t="shared" si="5"/>
        <v>17.5</v>
      </c>
      <c r="I43" s="74" t="s">
        <v>21</v>
      </c>
      <c r="J43" s="58"/>
      <c r="K43" s="219"/>
      <c r="L43" s="209"/>
      <c r="M43" s="84"/>
    </row>
    <row r="44" spans="2:13" ht="16.5" x14ac:dyDescent="0.35">
      <c r="B44" s="85" t="s">
        <v>153</v>
      </c>
      <c r="C44" s="48" t="s">
        <v>79</v>
      </c>
      <c r="D44" s="110">
        <v>0.3</v>
      </c>
      <c r="E44" s="55" t="s">
        <v>22</v>
      </c>
      <c r="F44" s="62">
        <v>20</v>
      </c>
      <c r="G44" s="63" t="s">
        <v>21</v>
      </c>
      <c r="H44" s="110">
        <f t="shared" si="5"/>
        <v>10.5</v>
      </c>
      <c r="I44" s="55" t="s">
        <v>21</v>
      </c>
      <c r="J44" s="58"/>
      <c r="K44" s="219"/>
      <c r="L44" s="191"/>
      <c r="M44" s="30"/>
    </row>
    <row r="45" spans="2:13" ht="17" thickBot="1" x14ac:dyDescent="0.4">
      <c r="B45" s="153" t="s">
        <v>154</v>
      </c>
      <c r="C45" s="126" t="s">
        <v>79</v>
      </c>
      <c r="D45" s="127">
        <v>0.2</v>
      </c>
      <c r="E45" s="128" t="s">
        <v>22</v>
      </c>
      <c r="F45" s="129">
        <v>20</v>
      </c>
      <c r="G45" s="130" t="s">
        <v>21</v>
      </c>
      <c r="H45" s="148">
        <f t="shared" si="5"/>
        <v>7</v>
      </c>
      <c r="I45" s="128" t="s">
        <v>21</v>
      </c>
      <c r="J45" s="155"/>
      <c r="K45" s="221"/>
      <c r="L45" s="208"/>
      <c r="M45" s="156"/>
    </row>
    <row r="46" spans="2:13" ht="17" thickTop="1" x14ac:dyDescent="0.35">
      <c r="B46" s="29" t="s">
        <v>169</v>
      </c>
      <c r="C46" s="48" t="s">
        <v>76</v>
      </c>
      <c r="D46" s="65">
        <v>1</v>
      </c>
      <c r="E46" s="55" t="s">
        <v>22</v>
      </c>
      <c r="F46" s="62">
        <v>50</v>
      </c>
      <c r="G46" s="63" t="s">
        <v>21</v>
      </c>
      <c r="H46" s="200">
        <f t="shared" si="5"/>
        <v>35</v>
      </c>
      <c r="I46" s="55" t="s">
        <v>21</v>
      </c>
      <c r="J46" s="61">
        <v>50</v>
      </c>
      <c r="K46" s="219" t="s">
        <v>60</v>
      </c>
      <c r="L46" s="194">
        <f t="shared" ref="L46:L61" si="6">H46/J46</f>
        <v>0.7</v>
      </c>
      <c r="M46" s="30" t="s">
        <v>61</v>
      </c>
    </row>
    <row r="47" spans="2:13" ht="17" thickBot="1" x14ac:dyDescent="0.4">
      <c r="B47" s="153"/>
      <c r="C47" s="126" t="s">
        <v>88</v>
      </c>
      <c r="D47" s="148">
        <v>1</v>
      </c>
      <c r="E47" s="128" t="s">
        <v>22</v>
      </c>
      <c r="F47" s="129">
        <v>50</v>
      </c>
      <c r="G47" s="130" t="s">
        <v>21</v>
      </c>
      <c r="H47" s="148">
        <f t="shared" si="5"/>
        <v>35</v>
      </c>
      <c r="I47" s="128" t="s">
        <v>21</v>
      </c>
      <c r="J47" s="155">
        <f>12.5/5</f>
        <v>2.5</v>
      </c>
      <c r="K47" s="221" t="s">
        <v>60</v>
      </c>
      <c r="L47" s="208">
        <f t="shared" si="6"/>
        <v>14</v>
      </c>
      <c r="M47" s="156" t="s">
        <v>61</v>
      </c>
    </row>
    <row r="48" spans="2:13" ht="17" thickTop="1" x14ac:dyDescent="0.35">
      <c r="B48" s="29" t="s">
        <v>26</v>
      </c>
      <c r="C48" s="48" t="s">
        <v>76</v>
      </c>
      <c r="D48" s="65">
        <v>5</v>
      </c>
      <c r="E48" s="66" t="s">
        <v>27</v>
      </c>
      <c r="F48" s="62" t="s">
        <v>28</v>
      </c>
      <c r="G48" s="63"/>
      <c r="H48" s="200">
        <f t="shared" si="5"/>
        <v>175</v>
      </c>
      <c r="I48" s="66" t="s">
        <v>29</v>
      </c>
      <c r="J48" s="61">
        <v>12.5</v>
      </c>
      <c r="K48" s="219" t="s">
        <v>60</v>
      </c>
      <c r="L48" s="194">
        <f t="shared" si="6"/>
        <v>14</v>
      </c>
      <c r="M48" s="114" t="s">
        <v>64</v>
      </c>
    </row>
    <row r="49" spans="2:13" ht="16.5" x14ac:dyDescent="0.35">
      <c r="B49" s="28"/>
      <c r="C49" s="51" t="s">
        <v>76</v>
      </c>
      <c r="D49" s="97">
        <v>10</v>
      </c>
      <c r="E49" s="76" t="s">
        <v>27</v>
      </c>
      <c r="F49" s="59" t="s">
        <v>28</v>
      </c>
      <c r="G49" s="60"/>
      <c r="H49" s="97">
        <f t="shared" si="5"/>
        <v>350</v>
      </c>
      <c r="I49" s="76" t="s">
        <v>29</v>
      </c>
      <c r="J49" s="58">
        <v>12.5</v>
      </c>
      <c r="K49" s="219" t="s">
        <v>60</v>
      </c>
      <c r="L49" s="209">
        <f t="shared" si="6"/>
        <v>28</v>
      </c>
      <c r="M49" s="96" t="s">
        <v>64</v>
      </c>
    </row>
    <row r="50" spans="2:13" ht="16.5" x14ac:dyDescent="0.35">
      <c r="B50" s="85"/>
      <c r="C50" s="48" t="s">
        <v>76</v>
      </c>
      <c r="D50" s="65">
        <v>15</v>
      </c>
      <c r="E50" s="66" t="s">
        <v>27</v>
      </c>
      <c r="F50" s="62" t="s">
        <v>28</v>
      </c>
      <c r="G50" s="63"/>
      <c r="H50" s="65">
        <f t="shared" si="5"/>
        <v>525</v>
      </c>
      <c r="I50" s="66" t="s">
        <v>29</v>
      </c>
      <c r="J50" s="58">
        <v>12.5</v>
      </c>
      <c r="K50" s="219" t="s">
        <v>60</v>
      </c>
      <c r="L50" s="191">
        <f t="shared" si="6"/>
        <v>42</v>
      </c>
      <c r="M50" s="114" t="s">
        <v>64</v>
      </c>
    </row>
    <row r="51" spans="2:13" ht="17" thickBot="1" x14ac:dyDescent="0.4">
      <c r="B51" s="153"/>
      <c r="C51" s="126" t="s">
        <v>76</v>
      </c>
      <c r="D51" s="148">
        <v>20</v>
      </c>
      <c r="E51" s="137" t="s">
        <v>27</v>
      </c>
      <c r="F51" s="129" t="s">
        <v>28</v>
      </c>
      <c r="G51" s="130"/>
      <c r="H51" s="148">
        <f t="shared" si="5"/>
        <v>700</v>
      </c>
      <c r="I51" s="137" t="s">
        <v>29</v>
      </c>
      <c r="J51" s="155">
        <v>12.5</v>
      </c>
      <c r="K51" s="221" t="s">
        <v>60</v>
      </c>
      <c r="L51" s="208">
        <f t="shared" si="6"/>
        <v>56</v>
      </c>
      <c r="M51" s="168" t="s">
        <v>64</v>
      </c>
    </row>
    <row r="52" spans="2:13" ht="17" thickTop="1" x14ac:dyDescent="0.35">
      <c r="B52" s="29" t="s">
        <v>30</v>
      </c>
      <c r="C52" s="48" t="s">
        <v>76</v>
      </c>
      <c r="D52" s="65">
        <v>5</v>
      </c>
      <c r="E52" s="66" t="s">
        <v>27</v>
      </c>
      <c r="F52" s="62" t="s">
        <v>28</v>
      </c>
      <c r="G52" s="63"/>
      <c r="H52" s="200">
        <f t="shared" si="5"/>
        <v>175</v>
      </c>
      <c r="I52" s="66" t="s">
        <v>29</v>
      </c>
      <c r="J52" s="61">
        <v>3.2</v>
      </c>
      <c r="K52" s="219" t="s">
        <v>60</v>
      </c>
      <c r="L52" s="194">
        <f t="shared" si="6"/>
        <v>54.6875</v>
      </c>
      <c r="M52" s="114" t="s">
        <v>64</v>
      </c>
    </row>
    <row r="53" spans="2:13" ht="19.5" x14ac:dyDescent="0.5">
      <c r="B53" s="28" t="s">
        <v>170</v>
      </c>
      <c r="C53" s="51" t="s">
        <v>76</v>
      </c>
      <c r="D53" s="97">
        <v>10</v>
      </c>
      <c r="E53" s="76" t="s">
        <v>27</v>
      </c>
      <c r="F53" s="59" t="s">
        <v>28</v>
      </c>
      <c r="G53" s="60"/>
      <c r="H53" s="97">
        <f t="shared" si="5"/>
        <v>350</v>
      </c>
      <c r="I53" s="76" t="s">
        <v>29</v>
      </c>
      <c r="J53" s="58">
        <v>3.2</v>
      </c>
      <c r="K53" s="219" t="s">
        <v>60</v>
      </c>
      <c r="L53" s="209">
        <f t="shared" si="6"/>
        <v>109.375</v>
      </c>
      <c r="M53" s="96" t="s">
        <v>64</v>
      </c>
    </row>
    <row r="54" spans="2:13" ht="16.5" x14ac:dyDescent="0.35">
      <c r="B54" s="85"/>
      <c r="C54" s="48" t="s">
        <v>76</v>
      </c>
      <c r="D54" s="65">
        <v>15</v>
      </c>
      <c r="E54" s="66" t="s">
        <v>27</v>
      </c>
      <c r="F54" s="62" t="s">
        <v>28</v>
      </c>
      <c r="G54" s="63"/>
      <c r="H54" s="65">
        <f t="shared" si="5"/>
        <v>525</v>
      </c>
      <c r="I54" s="66" t="s">
        <v>29</v>
      </c>
      <c r="J54" s="58">
        <v>3.2</v>
      </c>
      <c r="K54" s="219" t="s">
        <v>60</v>
      </c>
      <c r="L54" s="191">
        <f t="shared" si="6"/>
        <v>164.0625</v>
      </c>
      <c r="M54" s="114" t="s">
        <v>64</v>
      </c>
    </row>
    <row r="55" spans="2:13" ht="17" thickBot="1" x14ac:dyDescent="0.4">
      <c r="B55" s="153"/>
      <c r="C55" s="126" t="s">
        <v>76</v>
      </c>
      <c r="D55" s="148">
        <v>20</v>
      </c>
      <c r="E55" s="137" t="s">
        <v>27</v>
      </c>
      <c r="F55" s="129" t="s">
        <v>28</v>
      </c>
      <c r="G55" s="130"/>
      <c r="H55" s="148">
        <f t="shared" si="5"/>
        <v>700</v>
      </c>
      <c r="I55" s="137" t="s">
        <v>29</v>
      </c>
      <c r="J55" s="155">
        <v>3.2</v>
      </c>
      <c r="K55" s="221" t="s">
        <v>60</v>
      </c>
      <c r="L55" s="208">
        <f t="shared" si="6"/>
        <v>218.75</v>
      </c>
      <c r="M55" s="168" t="s">
        <v>64</v>
      </c>
    </row>
    <row r="56" spans="2:13" ht="17" thickTop="1" x14ac:dyDescent="0.35">
      <c r="B56" s="115" t="s">
        <v>172</v>
      </c>
      <c r="C56" s="116" t="s">
        <v>91</v>
      </c>
      <c r="D56" s="141">
        <v>0.03</v>
      </c>
      <c r="E56" s="118" t="s">
        <v>22</v>
      </c>
      <c r="F56" s="119">
        <v>1</v>
      </c>
      <c r="G56" s="120" t="s">
        <v>21</v>
      </c>
      <c r="H56" s="192">
        <f t="shared" si="5"/>
        <v>1</v>
      </c>
      <c r="I56" s="118" t="s">
        <v>21</v>
      </c>
      <c r="J56" s="151">
        <v>0.1</v>
      </c>
      <c r="K56" s="217" t="s">
        <v>60</v>
      </c>
      <c r="L56" s="192">
        <f t="shared" si="6"/>
        <v>10</v>
      </c>
      <c r="M56" s="124" t="s">
        <v>61</v>
      </c>
    </row>
    <row r="57" spans="2:13" ht="16.5" x14ac:dyDescent="0.35">
      <c r="B57" s="28" t="s">
        <v>171</v>
      </c>
      <c r="C57" s="51" t="s">
        <v>91</v>
      </c>
      <c r="D57" s="93">
        <v>0.01</v>
      </c>
      <c r="E57" s="74" t="s">
        <v>22</v>
      </c>
      <c r="F57" s="59">
        <v>1</v>
      </c>
      <c r="G57" s="60" t="s">
        <v>21</v>
      </c>
      <c r="H57" s="93">
        <f t="shared" si="5"/>
        <v>0.35000000000000003</v>
      </c>
      <c r="I57" s="74" t="s">
        <v>21</v>
      </c>
      <c r="J57" s="58">
        <v>0.1</v>
      </c>
      <c r="K57" s="219" t="s">
        <v>60</v>
      </c>
      <c r="L57" s="209">
        <f t="shared" si="6"/>
        <v>3.5</v>
      </c>
      <c r="M57" s="84" t="s">
        <v>61</v>
      </c>
    </row>
    <row r="58" spans="2:13" ht="16.5" x14ac:dyDescent="0.35">
      <c r="B58" s="85" t="s">
        <v>174</v>
      </c>
      <c r="C58" s="48" t="s">
        <v>78</v>
      </c>
      <c r="D58" s="69">
        <v>0.05</v>
      </c>
      <c r="E58" s="55" t="s">
        <v>32</v>
      </c>
      <c r="F58" s="77">
        <v>2.5</v>
      </c>
      <c r="G58" s="63" t="s">
        <v>21</v>
      </c>
      <c r="H58" s="69">
        <f t="shared" si="5"/>
        <v>1.75</v>
      </c>
      <c r="I58" s="55" t="s">
        <v>21</v>
      </c>
      <c r="J58" s="58">
        <v>0.1</v>
      </c>
      <c r="K58" s="219" t="s">
        <v>60</v>
      </c>
      <c r="L58" s="191">
        <f t="shared" si="6"/>
        <v>17.5</v>
      </c>
      <c r="M58" s="30" t="s">
        <v>61</v>
      </c>
    </row>
    <row r="59" spans="2:13" ht="16.5" x14ac:dyDescent="0.35">
      <c r="B59" s="28" t="s">
        <v>173</v>
      </c>
      <c r="C59" s="51" t="s">
        <v>78</v>
      </c>
      <c r="D59" s="95">
        <v>0.1</v>
      </c>
      <c r="E59" s="74" t="s">
        <v>22</v>
      </c>
      <c r="F59" s="94">
        <v>2.5</v>
      </c>
      <c r="G59" s="60" t="s">
        <v>21</v>
      </c>
      <c r="H59" s="95">
        <f t="shared" si="5"/>
        <v>2.5</v>
      </c>
      <c r="I59" s="74" t="s">
        <v>21</v>
      </c>
      <c r="J59" s="58">
        <v>1</v>
      </c>
      <c r="K59" s="219" t="s">
        <v>60</v>
      </c>
      <c r="L59" s="209">
        <f t="shared" si="6"/>
        <v>2.5</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0.3</v>
      </c>
      <c r="I61" s="128" t="s">
        <v>21</v>
      </c>
      <c r="J61" s="155">
        <v>1</v>
      </c>
      <c r="K61" s="221" t="s">
        <v>60</v>
      </c>
      <c r="L61" s="208">
        <f t="shared" si="6"/>
        <v>0.3</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17500</v>
      </c>
      <c r="G64" s="120" t="s">
        <v>34</v>
      </c>
      <c r="H64" s="158">
        <f t="shared" si="5"/>
        <v>3500</v>
      </c>
      <c r="I64" s="118" t="s">
        <v>34</v>
      </c>
      <c r="J64" s="122">
        <v>10</v>
      </c>
      <c r="K64" s="217" t="s">
        <v>60</v>
      </c>
      <c r="L64" s="189">
        <f t="shared" ref="L64:L76" si="7">H64/J64</f>
        <v>350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3.5</v>
      </c>
      <c r="I66" s="55" t="s">
        <v>21</v>
      </c>
      <c r="J66" s="58">
        <v>2</v>
      </c>
      <c r="K66" s="219" t="s">
        <v>60</v>
      </c>
      <c r="L66" s="191">
        <f t="shared" si="7"/>
        <v>1.75</v>
      </c>
      <c r="M66" s="30" t="s">
        <v>61</v>
      </c>
    </row>
    <row r="67" spans="2:13" ht="17" thickBot="1" x14ac:dyDescent="0.4">
      <c r="B67" s="153" t="s">
        <v>89</v>
      </c>
      <c r="C67" s="126" t="s">
        <v>76</v>
      </c>
      <c r="D67" s="127">
        <v>0.3</v>
      </c>
      <c r="E67" s="128" t="s">
        <v>22</v>
      </c>
      <c r="F67" s="129">
        <v>20</v>
      </c>
      <c r="G67" s="130" t="s">
        <v>21</v>
      </c>
      <c r="H67" s="127">
        <f t="shared" si="5"/>
        <v>10.5</v>
      </c>
      <c r="I67" s="128" t="s">
        <v>21</v>
      </c>
      <c r="J67" s="155">
        <v>2</v>
      </c>
      <c r="K67" s="221" t="s">
        <v>60</v>
      </c>
      <c r="L67" s="208">
        <f t="shared" si="7"/>
        <v>5.25</v>
      </c>
      <c r="M67" s="156" t="s">
        <v>61</v>
      </c>
    </row>
    <row r="68" spans="2:13" ht="17" thickTop="1" x14ac:dyDescent="0.35">
      <c r="B68" s="136" t="s">
        <v>81</v>
      </c>
      <c r="C68" s="170" t="s">
        <v>77</v>
      </c>
      <c r="D68" s="158">
        <v>1</v>
      </c>
      <c r="E68" s="118" t="s">
        <v>33</v>
      </c>
      <c r="F68" s="119">
        <v>50</v>
      </c>
      <c r="G68" s="120" t="s">
        <v>34</v>
      </c>
      <c r="H68" s="158">
        <f t="shared" si="5"/>
        <v>35</v>
      </c>
      <c r="I68" s="118" t="s">
        <v>34</v>
      </c>
      <c r="J68" s="122">
        <v>50</v>
      </c>
      <c r="K68" s="217" t="s">
        <v>80</v>
      </c>
      <c r="L68" s="189">
        <f t="shared" si="7"/>
        <v>0.7</v>
      </c>
      <c r="M68" s="124" t="s">
        <v>61</v>
      </c>
    </row>
    <row r="69" spans="2:13" ht="17" thickBot="1" x14ac:dyDescent="0.4">
      <c r="B69" s="153" t="s">
        <v>82</v>
      </c>
      <c r="C69" s="126" t="s">
        <v>83</v>
      </c>
      <c r="D69" s="148">
        <v>2</v>
      </c>
      <c r="E69" s="128" t="s">
        <v>33</v>
      </c>
      <c r="F69" s="129">
        <v>100</v>
      </c>
      <c r="G69" s="130" t="s">
        <v>34</v>
      </c>
      <c r="H69" s="148">
        <f t="shared" si="5"/>
        <v>70</v>
      </c>
      <c r="I69" s="128" t="s">
        <v>34</v>
      </c>
      <c r="J69" s="155">
        <v>50</v>
      </c>
      <c r="K69" s="221" t="s">
        <v>80</v>
      </c>
      <c r="L69" s="208">
        <f t="shared" si="7"/>
        <v>1.4</v>
      </c>
      <c r="M69" s="156" t="s">
        <v>61</v>
      </c>
    </row>
    <row r="70" spans="2:13" ht="17" thickTop="1" x14ac:dyDescent="0.35">
      <c r="B70" s="136" t="s">
        <v>36</v>
      </c>
      <c r="C70" s="170" t="s">
        <v>76</v>
      </c>
      <c r="D70" s="141">
        <v>0.01</v>
      </c>
      <c r="E70" s="118" t="s">
        <v>22</v>
      </c>
      <c r="F70" s="149">
        <v>0.2</v>
      </c>
      <c r="G70" s="120" t="s">
        <v>21</v>
      </c>
      <c r="H70" s="141">
        <f t="shared" si="5"/>
        <v>0.2</v>
      </c>
      <c r="I70" s="118" t="s">
        <v>21</v>
      </c>
      <c r="J70" s="122">
        <v>0.1</v>
      </c>
      <c r="K70" s="217" t="s">
        <v>60</v>
      </c>
      <c r="L70" s="189">
        <f t="shared" si="7"/>
        <v>2</v>
      </c>
      <c r="M70" s="124" t="s">
        <v>61</v>
      </c>
    </row>
    <row r="71" spans="2:13" ht="17" thickBot="1" x14ac:dyDescent="0.4">
      <c r="B71" s="153" t="s">
        <v>177</v>
      </c>
      <c r="C71" s="126" t="s">
        <v>76</v>
      </c>
      <c r="D71" s="146">
        <v>0.02</v>
      </c>
      <c r="E71" s="128" t="s">
        <v>22</v>
      </c>
      <c r="F71" s="129">
        <v>1</v>
      </c>
      <c r="G71" s="130" t="s">
        <v>115</v>
      </c>
      <c r="H71" s="127">
        <f t="shared" si="5"/>
        <v>0.70000000000000007</v>
      </c>
      <c r="I71" s="128" t="s">
        <v>21</v>
      </c>
      <c r="J71" s="155">
        <v>0.1</v>
      </c>
      <c r="K71" s="221" t="s">
        <v>60</v>
      </c>
      <c r="L71" s="208">
        <f t="shared" si="7"/>
        <v>7</v>
      </c>
      <c r="M71" s="156" t="s">
        <v>61</v>
      </c>
    </row>
    <row r="72" spans="2:13" ht="17" thickTop="1" x14ac:dyDescent="0.35">
      <c r="B72" s="136" t="s">
        <v>37</v>
      </c>
      <c r="C72" s="170" t="s">
        <v>76</v>
      </c>
      <c r="D72" s="158">
        <v>15</v>
      </c>
      <c r="E72" s="118" t="s">
        <v>38</v>
      </c>
      <c r="F72" s="119">
        <v>1500</v>
      </c>
      <c r="G72" s="120" t="s">
        <v>178</v>
      </c>
      <c r="H72" s="158">
        <f t="shared" si="5"/>
        <v>525</v>
      </c>
      <c r="I72" s="118" t="s">
        <v>21</v>
      </c>
      <c r="J72" s="122">
        <v>25</v>
      </c>
      <c r="K72" s="217" t="s">
        <v>60</v>
      </c>
      <c r="L72" s="189">
        <f t="shared" si="7"/>
        <v>21</v>
      </c>
      <c r="M72" s="124" t="s">
        <v>61</v>
      </c>
    </row>
    <row r="73" spans="2:13" ht="17" thickBot="1" x14ac:dyDescent="0.4">
      <c r="B73" s="153" t="s">
        <v>179</v>
      </c>
      <c r="C73" s="126" t="s">
        <v>76</v>
      </c>
      <c r="D73" s="148">
        <v>20</v>
      </c>
      <c r="E73" s="128" t="s">
        <v>38</v>
      </c>
      <c r="F73" s="129">
        <v>1500</v>
      </c>
      <c r="G73" s="130" t="s">
        <v>178</v>
      </c>
      <c r="H73" s="148">
        <f t="shared" si="5"/>
        <v>700</v>
      </c>
      <c r="I73" s="128" t="s">
        <v>21</v>
      </c>
      <c r="J73" s="155">
        <v>25</v>
      </c>
      <c r="K73" s="221" t="s">
        <v>60</v>
      </c>
      <c r="L73" s="208">
        <f t="shared" si="7"/>
        <v>28</v>
      </c>
      <c r="M73" s="156" t="s">
        <v>61</v>
      </c>
    </row>
    <row r="74" spans="2:13" ht="17" thickTop="1" x14ac:dyDescent="0.35">
      <c r="B74" s="157" t="s">
        <v>180</v>
      </c>
      <c r="C74" s="116" t="s">
        <v>76</v>
      </c>
      <c r="D74" s="141">
        <v>0.02</v>
      </c>
      <c r="E74" s="118" t="s">
        <v>22</v>
      </c>
      <c r="F74" s="119">
        <v>1</v>
      </c>
      <c r="G74" s="120" t="s">
        <v>21</v>
      </c>
      <c r="H74" s="117">
        <f t="shared" si="5"/>
        <v>0.70000000000000007</v>
      </c>
      <c r="I74" s="118" t="s">
        <v>21</v>
      </c>
      <c r="J74" s="122">
        <v>1</v>
      </c>
      <c r="K74" s="217" t="s">
        <v>60</v>
      </c>
      <c r="L74" s="189">
        <f t="shared" si="7"/>
        <v>0.70000000000000007</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70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35</v>
      </c>
      <c r="I80" s="118" t="s">
        <v>21</v>
      </c>
      <c r="J80" s="122">
        <v>50</v>
      </c>
      <c r="K80" s="217" t="s">
        <v>60</v>
      </c>
      <c r="L80" s="189">
        <f t="shared" si="8"/>
        <v>0.7</v>
      </c>
      <c r="M80" s="124" t="s">
        <v>61</v>
      </c>
    </row>
    <row r="81" spans="2:13" ht="16.5" x14ac:dyDescent="0.35">
      <c r="B81" s="28"/>
      <c r="C81" s="51" t="s">
        <v>76</v>
      </c>
      <c r="D81" s="97">
        <v>2</v>
      </c>
      <c r="E81" s="74" t="s">
        <v>22</v>
      </c>
      <c r="F81" s="59">
        <v>100</v>
      </c>
      <c r="G81" s="60" t="s">
        <v>21</v>
      </c>
      <c r="H81" s="97">
        <f t="shared" si="5"/>
        <v>70</v>
      </c>
      <c r="I81" s="74" t="s">
        <v>21</v>
      </c>
      <c r="J81" s="58">
        <v>50</v>
      </c>
      <c r="K81" s="219" t="s">
        <v>60</v>
      </c>
      <c r="L81" s="209">
        <f t="shared" si="8"/>
        <v>1.4</v>
      </c>
      <c r="M81" s="84" t="s">
        <v>61</v>
      </c>
    </row>
    <row r="82" spans="2:13" ht="16.5" x14ac:dyDescent="0.35">
      <c r="B82" s="27" t="s">
        <v>182</v>
      </c>
      <c r="C82" s="53" t="s">
        <v>84</v>
      </c>
      <c r="D82" s="65">
        <v>4</v>
      </c>
      <c r="E82" s="55" t="s">
        <v>22</v>
      </c>
      <c r="F82" s="62">
        <v>250</v>
      </c>
      <c r="G82" s="63" t="s">
        <v>21</v>
      </c>
      <c r="H82" s="65">
        <f t="shared" si="5"/>
        <v>140</v>
      </c>
      <c r="I82" s="55" t="s">
        <v>21</v>
      </c>
      <c r="J82" s="58">
        <v>50</v>
      </c>
      <c r="K82" s="219" t="s">
        <v>60</v>
      </c>
      <c r="L82" s="191">
        <f t="shared" si="8"/>
        <v>2.8</v>
      </c>
      <c r="M82" s="30" t="s">
        <v>61</v>
      </c>
    </row>
    <row r="83" spans="2:13" ht="17" thickBot="1" x14ac:dyDescent="0.4">
      <c r="B83" s="153"/>
      <c r="C83" s="126" t="s">
        <v>84</v>
      </c>
      <c r="D83" s="148">
        <v>5</v>
      </c>
      <c r="E83" s="128" t="s">
        <v>22</v>
      </c>
      <c r="F83" s="129">
        <v>250</v>
      </c>
      <c r="G83" s="130" t="s">
        <v>21</v>
      </c>
      <c r="H83" s="148">
        <f t="shared" si="5"/>
        <v>175</v>
      </c>
      <c r="I83" s="128" t="s">
        <v>21</v>
      </c>
      <c r="J83" s="155">
        <v>50</v>
      </c>
      <c r="K83" s="221" t="s">
        <v>60</v>
      </c>
      <c r="L83" s="208">
        <f t="shared" si="8"/>
        <v>3.5</v>
      </c>
      <c r="M83" s="156" t="s">
        <v>61</v>
      </c>
    </row>
    <row r="84" spans="2:13" ht="17" thickTop="1" x14ac:dyDescent="0.35">
      <c r="B84" s="136" t="s">
        <v>140</v>
      </c>
      <c r="C84" s="170" t="s">
        <v>76</v>
      </c>
      <c r="D84" s="158">
        <v>60</v>
      </c>
      <c r="E84" s="118" t="s">
        <v>22</v>
      </c>
      <c r="F84" s="119">
        <v>4500</v>
      </c>
      <c r="G84" s="120" t="s">
        <v>21</v>
      </c>
      <c r="H84" s="158">
        <f t="shared" si="5"/>
        <v>2100</v>
      </c>
      <c r="I84" s="118" t="s">
        <v>21</v>
      </c>
      <c r="J84" s="122">
        <v>100</v>
      </c>
      <c r="K84" s="217" t="s">
        <v>60</v>
      </c>
      <c r="L84" s="189">
        <f t="shared" si="8"/>
        <v>21</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105</v>
      </c>
      <c r="G86" s="120" t="s">
        <v>21</v>
      </c>
      <c r="H86" s="158">
        <f t="shared" si="5"/>
        <v>35</v>
      </c>
      <c r="I86" s="118" t="s">
        <v>21</v>
      </c>
      <c r="J86" s="122">
        <v>20</v>
      </c>
      <c r="K86" s="217" t="s">
        <v>60</v>
      </c>
      <c r="L86" s="189">
        <f t="shared" ref="L86:L88" si="9">H86/J86</f>
        <v>1.75</v>
      </c>
      <c r="M86" s="124" t="s">
        <v>61</v>
      </c>
    </row>
    <row r="87" spans="2:13" ht="16.5" x14ac:dyDescent="0.35">
      <c r="B87" s="28" t="s">
        <v>149</v>
      </c>
      <c r="C87" s="51" t="s">
        <v>78</v>
      </c>
      <c r="D87" s="97">
        <v>2</v>
      </c>
      <c r="E87" s="74" t="s">
        <v>22</v>
      </c>
      <c r="F87" s="59">
        <f>3*H13</f>
        <v>105</v>
      </c>
      <c r="G87" s="60" t="s">
        <v>21</v>
      </c>
      <c r="H87" s="97">
        <f t="shared" si="5"/>
        <v>70</v>
      </c>
      <c r="I87" s="74" t="s">
        <v>21</v>
      </c>
      <c r="J87" s="58">
        <v>20</v>
      </c>
      <c r="K87" s="219" t="s">
        <v>60</v>
      </c>
      <c r="L87" s="209">
        <f t="shared" si="9"/>
        <v>3.5</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1.75</v>
      </c>
      <c r="I90" s="118" t="s">
        <v>21</v>
      </c>
      <c r="J90" s="122">
        <v>2</v>
      </c>
      <c r="K90" s="217" t="s">
        <v>60</v>
      </c>
      <c r="L90" s="189">
        <f t="shared" ref="L90:L117" si="10">H90/J90</f>
        <v>0.875</v>
      </c>
      <c r="M90" s="124" t="s">
        <v>61</v>
      </c>
    </row>
    <row r="91" spans="2:13" ht="16.5" x14ac:dyDescent="0.35">
      <c r="B91" s="86" t="s">
        <v>107</v>
      </c>
      <c r="C91" s="56" t="s">
        <v>77</v>
      </c>
      <c r="D91" s="111">
        <v>0.1</v>
      </c>
      <c r="E91" s="88" t="s">
        <v>22</v>
      </c>
      <c r="F91" s="89">
        <v>4</v>
      </c>
      <c r="G91" s="90" t="s">
        <v>21</v>
      </c>
      <c r="H91" s="111">
        <f t="shared" si="5"/>
        <v>3.5</v>
      </c>
      <c r="I91" s="88" t="s">
        <v>21</v>
      </c>
      <c r="J91" s="58">
        <v>2</v>
      </c>
      <c r="K91" s="220" t="s">
        <v>60</v>
      </c>
      <c r="L91" s="212">
        <f t="shared" si="10"/>
        <v>1.75</v>
      </c>
      <c r="M91" s="91" t="s">
        <v>61</v>
      </c>
    </row>
    <row r="92" spans="2:13" ht="16.5" x14ac:dyDescent="0.35">
      <c r="B92" s="27" t="s">
        <v>108</v>
      </c>
      <c r="C92" s="48" t="s">
        <v>77</v>
      </c>
      <c r="D92" s="110">
        <v>0.1</v>
      </c>
      <c r="E92" s="55" t="s">
        <v>22</v>
      </c>
      <c r="F92" s="62">
        <v>2</v>
      </c>
      <c r="G92" s="63" t="s">
        <v>21</v>
      </c>
      <c r="H92" s="110">
        <f t="shared" si="5"/>
        <v>2</v>
      </c>
      <c r="I92" s="55" t="s">
        <v>21</v>
      </c>
      <c r="J92" s="58">
        <v>2</v>
      </c>
      <c r="K92" s="219" t="s">
        <v>60</v>
      </c>
      <c r="L92" s="191">
        <f t="shared" si="10"/>
        <v>1</v>
      </c>
      <c r="M92" s="30" t="s">
        <v>61</v>
      </c>
    </row>
    <row r="93" spans="2:13" ht="17" thickBot="1" x14ac:dyDescent="0.4">
      <c r="B93" s="180"/>
      <c r="C93" s="161" t="s">
        <v>88</v>
      </c>
      <c r="D93" s="181">
        <v>0.1</v>
      </c>
      <c r="E93" s="163" t="s">
        <v>22</v>
      </c>
      <c r="F93" s="164">
        <v>2</v>
      </c>
      <c r="G93" s="165" t="s">
        <v>21</v>
      </c>
      <c r="H93" s="181">
        <f t="shared" si="5"/>
        <v>2</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875</v>
      </c>
      <c r="I94" s="118" t="s">
        <v>21</v>
      </c>
      <c r="J94" s="122">
        <v>40</v>
      </c>
      <c r="K94" s="217" t="s">
        <v>60</v>
      </c>
      <c r="L94" s="189">
        <f t="shared" si="10"/>
        <v>21.875</v>
      </c>
      <c r="M94" s="124" t="s">
        <v>61</v>
      </c>
    </row>
    <row r="95" spans="2:13" ht="17" thickBot="1" x14ac:dyDescent="0.4">
      <c r="B95" s="153" t="s">
        <v>130</v>
      </c>
      <c r="C95" s="126" t="s">
        <v>76</v>
      </c>
      <c r="D95" s="148">
        <v>50</v>
      </c>
      <c r="E95" s="128" t="s">
        <v>22</v>
      </c>
      <c r="F95" s="129">
        <v>2000</v>
      </c>
      <c r="G95" s="130" t="s">
        <v>21</v>
      </c>
      <c r="H95" s="148">
        <f t="shared" si="5"/>
        <v>1750</v>
      </c>
      <c r="I95" s="128" t="s">
        <v>21</v>
      </c>
      <c r="J95" s="155">
        <v>40</v>
      </c>
      <c r="K95" s="221" t="s">
        <v>60</v>
      </c>
      <c r="L95" s="208">
        <f t="shared" si="10"/>
        <v>43.75</v>
      </c>
      <c r="M95" s="156" t="s">
        <v>61</v>
      </c>
    </row>
    <row r="96" spans="2:13" ht="17" thickTop="1" x14ac:dyDescent="0.35">
      <c r="B96" s="136" t="s">
        <v>39</v>
      </c>
      <c r="C96" s="170" t="s">
        <v>76</v>
      </c>
      <c r="D96" s="141">
        <v>0.25</v>
      </c>
      <c r="E96" s="118" t="s">
        <v>40</v>
      </c>
      <c r="F96" s="143"/>
      <c r="G96" s="120"/>
      <c r="H96" s="141">
        <f t="shared" ref="H96:H99" si="11">$H$13*D96</f>
        <v>8.75</v>
      </c>
      <c r="I96" s="118" t="s">
        <v>41</v>
      </c>
      <c r="J96" s="122">
        <v>0.2</v>
      </c>
      <c r="K96" s="217" t="s">
        <v>138</v>
      </c>
      <c r="L96" s="189">
        <f t="shared" si="10"/>
        <v>43.75</v>
      </c>
      <c r="M96" s="124" t="s">
        <v>61</v>
      </c>
    </row>
    <row r="97" spans="2:13" ht="16.5" x14ac:dyDescent="0.35">
      <c r="B97" s="28" t="s">
        <v>183</v>
      </c>
      <c r="C97" s="51" t="s">
        <v>76</v>
      </c>
      <c r="D97" s="95">
        <v>0.5</v>
      </c>
      <c r="E97" s="74" t="s">
        <v>40</v>
      </c>
      <c r="F97" s="59"/>
      <c r="G97" s="60"/>
      <c r="H97" s="95">
        <f t="shared" si="11"/>
        <v>17.5</v>
      </c>
      <c r="I97" s="74" t="s">
        <v>41</v>
      </c>
      <c r="J97" s="58">
        <v>0.2</v>
      </c>
      <c r="K97" s="219" t="s">
        <v>138</v>
      </c>
      <c r="L97" s="215">
        <f t="shared" si="10"/>
        <v>87.5</v>
      </c>
      <c r="M97" s="84" t="s">
        <v>61</v>
      </c>
    </row>
    <row r="98" spans="2:13" ht="16.5" x14ac:dyDescent="0.35">
      <c r="B98" s="85" t="s">
        <v>184</v>
      </c>
      <c r="C98" s="48" t="s">
        <v>76</v>
      </c>
      <c r="D98" s="69">
        <v>0.75</v>
      </c>
      <c r="E98" s="55" t="s">
        <v>40</v>
      </c>
      <c r="F98" s="62"/>
      <c r="G98" s="63"/>
      <c r="H98" s="69">
        <f t="shared" si="11"/>
        <v>26.25</v>
      </c>
      <c r="I98" s="55" t="s">
        <v>41</v>
      </c>
      <c r="J98" s="58">
        <v>0.2</v>
      </c>
      <c r="K98" s="219" t="s">
        <v>138</v>
      </c>
      <c r="L98" s="196">
        <f t="shared" si="10"/>
        <v>131.25</v>
      </c>
      <c r="M98" s="30" t="s">
        <v>61</v>
      </c>
    </row>
    <row r="99" spans="2:13" ht="17" thickBot="1" x14ac:dyDescent="0.4">
      <c r="B99" s="153"/>
      <c r="C99" s="126" t="s">
        <v>76</v>
      </c>
      <c r="D99" s="148">
        <v>1</v>
      </c>
      <c r="E99" s="128" t="s">
        <v>40</v>
      </c>
      <c r="F99" s="129"/>
      <c r="G99" s="130"/>
      <c r="H99" s="148">
        <f t="shared" si="11"/>
        <v>35</v>
      </c>
      <c r="I99" s="128" t="s">
        <v>41</v>
      </c>
      <c r="J99" s="155">
        <v>0.2</v>
      </c>
      <c r="K99" s="221" t="s">
        <v>138</v>
      </c>
      <c r="L99" s="213">
        <f t="shared" si="10"/>
        <v>175</v>
      </c>
      <c r="M99" s="156" t="s">
        <v>61</v>
      </c>
    </row>
    <row r="100" spans="2:13" ht="17" thickTop="1" x14ac:dyDescent="0.35">
      <c r="B100" s="136" t="s">
        <v>122</v>
      </c>
      <c r="C100" s="170" t="s">
        <v>77</v>
      </c>
      <c r="D100" s="158">
        <v>2</v>
      </c>
      <c r="E100" s="118" t="s">
        <v>22</v>
      </c>
      <c r="F100" s="119">
        <v>125</v>
      </c>
      <c r="G100" s="120" t="s">
        <v>21</v>
      </c>
      <c r="H100" s="158">
        <f t="shared" si="5"/>
        <v>70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17.5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1.75</v>
      </c>
      <c r="I102" s="118" t="s">
        <v>21</v>
      </c>
      <c r="J102" s="122">
        <v>5</v>
      </c>
      <c r="K102" s="217" t="s">
        <v>60</v>
      </c>
      <c r="L102" s="195">
        <f t="shared" si="10"/>
        <v>0.35</v>
      </c>
      <c r="M102" s="124" t="s">
        <v>61</v>
      </c>
    </row>
    <row r="103" spans="2:13" ht="16.5" x14ac:dyDescent="0.35">
      <c r="B103" s="28" t="s">
        <v>85</v>
      </c>
      <c r="C103" s="51" t="s">
        <v>76</v>
      </c>
      <c r="D103" s="95">
        <v>0.1</v>
      </c>
      <c r="E103" s="74" t="s">
        <v>22</v>
      </c>
      <c r="F103" s="59">
        <v>2</v>
      </c>
      <c r="G103" s="60" t="s">
        <v>21</v>
      </c>
      <c r="H103" s="95">
        <f t="shared" si="5"/>
        <v>2</v>
      </c>
      <c r="I103" s="74" t="s">
        <v>21</v>
      </c>
      <c r="J103" s="58">
        <v>5</v>
      </c>
      <c r="K103" s="219" t="s">
        <v>60</v>
      </c>
      <c r="L103" s="215">
        <f t="shared" si="10"/>
        <v>0.4</v>
      </c>
      <c r="M103" s="84" t="s">
        <v>61</v>
      </c>
    </row>
    <row r="104" spans="2:13" ht="16.5" x14ac:dyDescent="0.35">
      <c r="B104" s="85" t="s">
        <v>86</v>
      </c>
      <c r="C104" s="48" t="s">
        <v>83</v>
      </c>
      <c r="D104" s="110">
        <v>0.3</v>
      </c>
      <c r="E104" s="55" t="s">
        <v>22</v>
      </c>
      <c r="F104" s="62">
        <v>10</v>
      </c>
      <c r="G104" s="63" t="s">
        <v>21</v>
      </c>
      <c r="H104" s="110">
        <f t="shared" si="5"/>
        <v>10</v>
      </c>
      <c r="I104" s="55" t="s">
        <v>21</v>
      </c>
      <c r="J104" s="58">
        <v>5</v>
      </c>
      <c r="K104" s="219" t="s">
        <v>60</v>
      </c>
      <c r="L104" s="196">
        <f t="shared" si="10"/>
        <v>2</v>
      </c>
      <c r="M104" s="30" t="s">
        <v>61</v>
      </c>
    </row>
    <row r="105" spans="2:13" ht="16.5" x14ac:dyDescent="0.35">
      <c r="B105" s="28" t="s">
        <v>87</v>
      </c>
      <c r="C105" s="51" t="s">
        <v>88</v>
      </c>
      <c r="D105" s="93">
        <v>0.25</v>
      </c>
      <c r="E105" s="74" t="s">
        <v>22</v>
      </c>
      <c r="F105" s="59">
        <v>20</v>
      </c>
      <c r="G105" s="60" t="s">
        <v>21</v>
      </c>
      <c r="H105" s="93">
        <f t="shared" si="5"/>
        <v>8.75</v>
      </c>
      <c r="I105" s="74" t="s">
        <v>21</v>
      </c>
      <c r="J105" s="58">
        <v>2</v>
      </c>
      <c r="K105" s="219" t="s">
        <v>60</v>
      </c>
      <c r="L105" s="215">
        <f t="shared" si="10"/>
        <v>4.375</v>
      </c>
      <c r="M105" s="84" t="s">
        <v>61</v>
      </c>
    </row>
    <row r="106" spans="2:13" ht="16.5" x14ac:dyDescent="0.35">
      <c r="B106" s="85" t="s">
        <v>90</v>
      </c>
      <c r="C106" s="48" t="s">
        <v>76</v>
      </c>
      <c r="D106" s="110">
        <v>0.2</v>
      </c>
      <c r="E106" s="55" t="s">
        <v>22</v>
      </c>
      <c r="F106" s="62">
        <v>10</v>
      </c>
      <c r="G106" s="63" t="s">
        <v>21</v>
      </c>
      <c r="H106" s="65">
        <f t="shared" ref="H106:H117" si="12">IF($H$13*D106&lt;=F106,$H$13*D106,F106)</f>
        <v>7</v>
      </c>
      <c r="I106" s="55" t="s">
        <v>21</v>
      </c>
      <c r="J106" s="58">
        <v>5</v>
      </c>
      <c r="K106" s="219" t="s">
        <v>60</v>
      </c>
      <c r="L106" s="196">
        <f t="shared" si="10"/>
        <v>1.4</v>
      </c>
      <c r="M106" s="30" t="s">
        <v>61</v>
      </c>
    </row>
    <row r="107" spans="2:13" ht="17" thickBot="1" x14ac:dyDescent="0.4">
      <c r="B107" s="125"/>
      <c r="C107" s="179" t="s">
        <v>76</v>
      </c>
      <c r="D107" s="127">
        <v>0.3</v>
      </c>
      <c r="E107" s="128" t="s">
        <v>22</v>
      </c>
      <c r="F107" s="129">
        <v>10</v>
      </c>
      <c r="G107" s="130" t="s">
        <v>21</v>
      </c>
      <c r="H107" s="127">
        <f t="shared" si="12"/>
        <v>10</v>
      </c>
      <c r="I107" s="128" t="s">
        <v>21</v>
      </c>
      <c r="J107" s="155">
        <v>5</v>
      </c>
      <c r="K107" s="221" t="s">
        <v>60</v>
      </c>
      <c r="L107" s="213">
        <f t="shared" si="10"/>
        <v>2</v>
      </c>
      <c r="M107" s="156" t="s">
        <v>61</v>
      </c>
    </row>
    <row r="108" spans="2:13" ht="17" thickTop="1" x14ac:dyDescent="0.35">
      <c r="B108" s="115" t="s">
        <v>92</v>
      </c>
      <c r="C108" s="116" t="s">
        <v>91</v>
      </c>
      <c r="D108" s="158">
        <v>50</v>
      </c>
      <c r="E108" s="118" t="s">
        <v>33</v>
      </c>
      <c r="F108" s="119">
        <f>50*H13</f>
        <v>1750</v>
      </c>
      <c r="G108" s="120" t="s">
        <v>34</v>
      </c>
      <c r="H108" s="158">
        <f t="shared" si="12"/>
        <v>1750</v>
      </c>
      <c r="I108" s="118" t="s">
        <v>34</v>
      </c>
      <c r="J108" s="122">
        <v>1</v>
      </c>
      <c r="K108" s="217" t="s">
        <v>60</v>
      </c>
      <c r="L108" s="195">
        <f t="shared" si="10"/>
        <v>1750</v>
      </c>
      <c r="M108" s="124" t="s">
        <v>61</v>
      </c>
    </row>
    <row r="109" spans="2:13" ht="17" thickBot="1" x14ac:dyDescent="0.4">
      <c r="B109" s="125" t="s">
        <v>73</v>
      </c>
      <c r="C109" s="179" t="s">
        <v>76</v>
      </c>
      <c r="D109" s="146">
        <v>0.25</v>
      </c>
      <c r="E109" s="137" t="s">
        <v>27</v>
      </c>
      <c r="F109" s="129">
        <f>0.75*H13</f>
        <v>26.25</v>
      </c>
      <c r="G109" s="177" t="s">
        <v>27</v>
      </c>
      <c r="H109" s="146">
        <f t="shared" si="12"/>
        <v>8.75</v>
      </c>
      <c r="I109" s="137" t="s">
        <v>27</v>
      </c>
      <c r="J109" s="155">
        <v>200</v>
      </c>
      <c r="K109" s="221" t="s">
        <v>80</v>
      </c>
      <c r="L109" s="214">
        <f t="shared" si="10"/>
        <v>4.3749999999999997E-2</v>
      </c>
      <c r="M109" s="168" t="s">
        <v>64</v>
      </c>
    </row>
    <row r="110" spans="2:13" ht="17" thickTop="1" x14ac:dyDescent="0.35">
      <c r="B110" s="115" t="s">
        <v>45</v>
      </c>
      <c r="C110" s="116" t="s">
        <v>76</v>
      </c>
      <c r="D110" s="141">
        <v>0.05</v>
      </c>
      <c r="E110" s="118" t="s">
        <v>22</v>
      </c>
      <c r="F110" s="119">
        <f>0.1*H13</f>
        <v>3.5</v>
      </c>
      <c r="G110" s="120" t="s">
        <v>21</v>
      </c>
      <c r="H110" s="141">
        <f t="shared" si="12"/>
        <v>1.75</v>
      </c>
      <c r="I110" s="118" t="s">
        <v>21</v>
      </c>
      <c r="J110" s="122">
        <v>10</v>
      </c>
      <c r="K110" s="217" t="s">
        <v>60</v>
      </c>
      <c r="L110" s="195">
        <f t="shared" si="10"/>
        <v>0.17499999999999999</v>
      </c>
      <c r="M110" s="124" t="s">
        <v>61</v>
      </c>
    </row>
    <row r="111" spans="2:13" ht="17" thickBot="1" x14ac:dyDescent="0.4">
      <c r="B111" s="125" t="s">
        <v>114</v>
      </c>
      <c r="C111" s="179" t="s">
        <v>76</v>
      </c>
      <c r="D111" s="127">
        <v>0.1</v>
      </c>
      <c r="E111" s="128" t="s">
        <v>22</v>
      </c>
      <c r="F111" s="129">
        <f>0.2*H13</f>
        <v>7</v>
      </c>
      <c r="G111" s="130" t="s">
        <v>21</v>
      </c>
      <c r="H111" s="127">
        <f t="shared" si="12"/>
        <v>3.5</v>
      </c>
      <c r="I111" s="128" t="s">
        <v>21</v>
      </c>
      <c r="J111" s="155">
        <v>10</v>
      </c>
      <c r="K111" s="221" t="s">
        <v>60</v>
      </c>
      <c r="L111" s="213">
        <f t="shared" si="10"/>
        <v>0.35</v>
      </c>
      <c r="M111" s="156" t="s">
        <v>61</v>
      </c>
    </row>
    <row r="112" spans="2:13" ht="17" thickTop="1" x14ac:dyDescent="0.35">
      <c r="B112" s="115" t="s">
        <v>116</v>
      </c>
      <c r="C112" s="123" t="s">
        <v>117</v>
      </c>
      <c r="D112" s="141">
        <v>0.02</v>
      </c>
      <c r="E112" s="118" t="s">
        <v>22</v>
      </c>
      <c r="F112" s="119">
        <v>2</v>
      </c>
      <c r="G112" s="120" t="s">
        <v>21</v>
      </c>
      <c r="H112" s="117">
        <f t="shared" si="12"/>
        <v>0.70000000000000007</v>
      </c>
      <c r="I112" s="118" t="s">
        <v>21</v>
      </c>
      <c r="J112" s="122">
        <v>0.4</v>
      </c>
      <c r="K112" s="217" t="s">
        <v>60</v>
      </c>
      <c r="L112" s="195">
        <f t="shared" si="10"/>
        <v>1.75</v>
      </c>
      <c r="M112" s="124" t="s">
        <v>61</v>
      </c>
    </row>
    <row r="113" spans="2:13" ht="17" thickBot="1" x14ac:dyDescent="0.4">
      <c r="B113" s="125" t="s">
        <v>128</v>
      </c>
      <c r="C113" s="179" t="s">
        <v>117</v>
      </c>
      <c r="D113" s="159">
        <v>1E-3</v>
      </c>
      <c r="E113" s="128" t="s">
        <v>22</v>
      </c>
      <c r="F113" s="129">
        <v>10</v>
      </c>
      <c r="G113" s="130" t="s">
        <v>115</v>
      </c>
      <c r="H113" s="159">
        <f t="shared" si="12"/>
        <v>3.5000000000000003E-2</v>
      </c>
      <c r="I113" s="128" t="s">
        <v>21</v>
      </c>
      <c r="J113" s="155">
        <v>0.4</v>
      </c>
      <c r="K113" s="221" t="s">
        <v>60</v>
      </c>
      <c r="L113" s="213">
        <f t="shared" si="10"/>
        <v>8.7500000000000008E-2</v>
      </c>
      <c r="M113" s="156" t="s">
        <v>61</v>
      </c>
    </row>
    <row r="114" spans="2:13" ht="17" thickTop="1" x14ac:dyDescent="0.35">
      <c r="B114" s="115" t="s">
        <v>93</v>
      </c>
      <c r="C114" s="116" t="s">
        <v>91</v>
      </c>
      <c r="D114" s="117">
        <v>0.1</v>
      </c>
      <c r="E114" s="183" t="s">
        <v>27</v>
      </c>
      <c r="F114" s="119">
        <v>2</v>
      </c>
      <c r="G114" s="184" t="s">
        <v>27</v>
      </c>
      <c r="H114" s="117">
        <f t="shared" si="12"/>
        <v>2</v>
      </c>
      <c r="I114" s="142" t="s">
        <v>27</v>
      </c>
      <c r="J114" s="122">
        <v>1</v>
      </c>
      <c r="K114" s="217" t="s">
        <v>60</v>
      </c>
      <c r="L114" s="195">
        <f t="shared" si="10"/>
        <v>2</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35</v>
      </c>
      <c r="I116" s="118" t="s">
        <v>21</v>
      </c>
      <c r="J116" s="122">
        <v>50</v>
      </c>
      <c r="K116" s="217" t="s">
        <v>60</v>
      </c>
      <c r="L116" s="195">
        <f t="shared" si="10"/>
        <v>0.7</v>
      </c>
      <c r="M116" s="124" t="s">
        <v>61</v>
      </c>
    </row>
    <row r="117" spans="2:13" ht="16.5" x14ac:dyDescent="0.35">
      <c r="B117" s="73" t="s">
        <v>111</v>
      </c>
      <c r="C117" s="49" t="s">
        <v>76</v>
      </c>
      <c r="D117" s="97">
        <v>3</v>
      </c>
      <c r="E117" s="74" t="s">
        <v>22</v>
      </c>
      <c r="F117" s="59">
        <v>200</v>
      </c>
      <c r="G117" s="60" t="s">
        <v>21</v>
      </c>
      <c r="H117" s="97">
        <f t="shared" si="12"/>
        <v>105</v>
      </c>
      <c r="I117" s="74" t="s">
        <v>21</v>
      </c>
      <c r="J117" s="58">
        <v>50</v>
      </c>
      <c r="K117" s="219" t="s">
        <v>60</v>
      </c>
      <c r="L117" s="215">
        <f t="shared" si="10"/>
        <v>2.1</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140</v>
      </c>
      <c r="I119" s="128" t="s">
        <v>21</v>
      </c>
      <c r="J119" s="155">
        <v>50</v>
      </c>
      <c r="K119" s="221" t="s">
        <v>60</v>
      </c>
      <c r="L119" s="213">
        <f>H119/J119</f>
        <v>2.8</v>
      </c>
      <c r="M119" s="156" t="s">
        <v>61</v>
      </c>
    </row>
    <row r="120" spans="2:13" ht="17" thickTop="1" x14ac:dyDescent="0.35">
      <c r="B120" s="115" t="s">
        <v>46</v>
      </c>
      <c r="C120" s="116" t="s">
        <v>76</v>
      </c>
      <c r="D120" s="158">
        <v>15</v>
      </c>
      <c r="E120" s="118" t="s">
        <v>22</v>
      </c>
      <c r="F120" s="119">
        <f>40*H13</f>
        <v>1400</v>
      </c>
      <c r="G120" s="120" t="s">
        <v>186</v>
      </c>
      <c r="H120" s="158">
        <f t="shared" si="13"/>
        <v>525</v>
      </c>
      <c r="I120" s="118" t="s">
        <v>21</v>
      </c>
      <c r="J120" s="122">
        <v>130</v>
      </c>
      <c r="K120" s="217" t="s">
        <v>60</v>
      </c>
      <c r="L120" s="195">
        <f t="shared" ref="L120:L124" si="14">H120/J120</f>
        <v>4.0384615384615383</v>
      </c>
      <c r="M120" s="124" t="s">
        <v>61</v>
      </c>
    </row>
    <row r="121" spans="2:13" ht="17" thickBot="1" x14ac:dyDescent="0.4">
      <c r="B121" s="125"/>
      <c r="C121" s="179" t="s">
        <v>76</v>
      </c>
      <c r="D121" s="148">
        <v>20</v>
      </c>
      <c r="E121" s="128" t="s">
        <v>22</v>
      </c>
      <c r="F121" s="129">
        <v>1000</v>
      </c>
      <c r="G121" s="130" t="s">
        <v>21</v>
      </c>
      <c r="H121" s="148">
        <f t="shared" si="13"/>
        <v>700</v>
      </c>
      <c r="I121" s="128" t="s">
        <v>21</v>
      </c>
      <c r="J121" s="155">
        <v>130</v>
      </c>
      <c r="K121" s="221" t="s">
        <v>60</v>
      </c>
      <c r="L121" s="213">
        <f t="shared" si="14"/>
        <v>5.384615384615385</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700</v>
      </c>
      <c r="I123" s="76" t="s">
        <v>29</v>
      </c>
      <c r="J123" s="58">
        <v>500</v>
      </c>
      <c r="K123" s="219" t="s">
        <v>60</v>
      </c>
      <c r="L123" s="215">
        <f t="shared" si="14"/>
        <v>1.4</v>
      </c>
      <c r="M123" s="96" t="s">
        <v>64</v>
      </c>
    </row>
    <row r="124" spans="2:13" ht="16.5" x14ac:dyDescent="0.35">
      <c r="B124" s="27"/>
      <c r="C124" s="48" t="s">
        <v>76</v>
      </c>
      <c r="D124" s="65">
        <v>80</v>
      </c>
      <c r="E124" s="66" t="s">
        <v>27</v>
      </c>
      <c r="F124" s="62"/>
      <c r="G124" s="63"/>
      <c r="H124" s="65">
        <f t="shared" si="15"/>
        <v>2800</v>
      </c>
      <c r="I124" s="66" t="s">
        <v>29</v>
      </c>
      <c r="J124" s="58">
        <v>500</v>
      </c>
      <c r="K124" s="219" t="s">
        <v>60</v>
      </c>
      <c r="L124" s="196">
        <f t="shared" si="14"/>
        <v>5.6</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17.5</v>
      </c>
      <c r="I126" s="118" t="s">
        <v>34</v>
      </c>
      <c r="J126" s="122">
        <v>10</v>
      </c>
      <c r="K126" s="217" t="s">
        <v>60</v>
      </c>
      <c r="L126" s="195">
        <f t="shared" ref="L126:L131" si="17">H126/J126</f>
        <v>1.75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35</v>
      </c>
      <c r="I128" s="118" t="s">
        <v>21</v>
      </c>
      <c r="J128" s="122">
        <v>10</v>
      </c>
      <c r="K128" s="217" t="s">
        <v>60</v>
      </c>
      <c r="L128" s="195">
        <f t="shared" si="17"/>
        <v>3.5</v>
      </c>
      <c r="M128" s="124" t="s">
        <v>61</v>
      </c>
    </row>
    <row r="129" spans="2:13" ht="17" thickBot="1" x14ac:dyDescent="0.4">
      <c r="B129" s="125" t="s">
        <v>94</v>
      </c>
      <c r="C129" s="179" t="s">
        <v>76</v>
      </c>
      <c r="D129" s="127">
        <v>1.2</v>
      </c>
      <c r="E129" s="128" t="s">
        <v>22</v>
      </c>
      <c r="F129" s="129"/>
      <c r="G129" s="130"/>
      <c r="H129" s="148">
        <f t="shared" si="18"/>
        <v>42</v>
      </c>
      <c r="I129" s="128" t="s">
        <v>21</v>
      </c>
      <c r="J129" s="155">
        <v>10</v>
      </c>
      <c r="K129" s="221" t="s">
        <v>60</v>
      </c>
      <c r="L129" s="213">
        <f t="shared" si="17"/>
        <v>4.2</v>
      </c>
      <c r="M129" s="156" t="s">
        <v>61</v>
      </c>
    </row>
    <row r="130" spans="2:13" ht="17" thickTop="1" x14ac:dyDescent="0.35">
      <c r="B130" s="115" t="s">
        <v>96</v>
      </c>
      <c r="C130" s="116" t="s">
        <v>91</v>
      </c>
      <c r="D130" s="158">
        <v>1</v>
      </c>
      <c r="E130" s="118" t="s">
        <v>68</v>
      </c>
      <c r="F130" s="119">
        <v>50</v>
      </c>
      <c r="G130" s="120" t="s">
        <v>67</v>
      </c>
      <c r="H130" s="158">
        <f t="shared" si="16"/>
        <v>35</v>
      </c>
      <c r="I130" s="118" t="s">
        <v>49</v>
      </c>
      <c r="J130" s="122">
        <v>1</v>
      </c>
      <c r="K130" s="217" t="s">
        <v>69</v>
      </c>
      <c r="L130" s="195">
        <f t="shared" si="17"/>
        <v>35</v>
      </c>
      <c r="M130" s="124" t="s">
        <v>61</v>
      </c>
    </row>
    <row r="131" spans="2:13" ht="17" thickBot="1" x14ac:dyDescent="0.4">
      <c r="B131" s="125" t="s">
        <v>187</v>
      </c>
      <c r="C131" s="179" t="s">
        <v>91</v>
      </c>
      <c r="D131" s="148">
        <v>1</v>
      </c>
      <c r="E131" s="128" t="s">
        <v>68</v>
      </c>
      <c r="F131" s="129">
        <v>50</v>
      </c>
      <c r="G131" s="130" t="s">
        <v>67</v>
      </c>
      <c r="H131" s="148">
        <f t="shared" si="16"/>
        <v>35</v>
      </c>
      <c r="I131" s="128" t="s">
        <v>49</v>
      </c>
      <c r="J131" s="155">
        <v>0.5</v>
      </c>
      <c r="K131" s="221" t="s">
        <v>69</v>
      </c>
      <c r="L131" s="213">
        <f t="shared" si="17"/>
        <v>70</v>
      </c>
      <c r="M131" s="156" t="s">
        <v>61</v>
      </c>
    </row>
    <row r="132" spans="2:13" ht="17" thickTop="1" x14ac:dyDescent="0.35">
      <c r="B132" s="115" t="s">
        <v>70</v>
      </c>
      <c r="C132" s="116" t="s">
        <v>91</v>
      </c>
      <c r="D132" s="158">
        <v>20</v>
      </c>
      <c r="E132" s="118" t="s">
        <v>72</v>
      </c>
      <c r="F132" s="119">
        <v>1000</v>
      </c>
      <c r="G132" s="120" t="s">
        <v>61</v>
      </c>
      <c r="H132" s="158">
        <f t="shared" si="16"/>
        <v>700</v>
      </c>
      <c r="I132" s="118" t="s">
        <v>61</v>
      </c>
      <c r="J132" s="122"/>
      <c r="K132" s="217"/>
      <c r="L132" s="195">
        <f t="shared" ref="L132:L135" si="19">H132</f>
        <v>700</v>
      </c>
      <c r="M132" s="124" t="s">
        <v>61</v>
      </c>
    </row>
    <row r="133" spans="2:13" ht="17" thickBot="1" x14ac:dyDescent="0.4">
      <c r="B133" s="125" t="s">
        <v>71</v>
      </c>
      <c r="C133" s="179" t="s">
        <v>91</v>
      </c>
      <c r="D133" s="148">
        <v>10</v>
      </c>
      <c r="E133" s="128" t="s">
        <v>72</v>
      </c>
      <c r="F133" s="129">
        <v>1000</v>
      </c>
      <c r="G133" s="130" t="s">
        <v>61</v>
      </c>
      <c r="H133" s="148">
        <f t="shared" si="16"/>
        <v>350</v>
      </c>
      <c r="I133" s="128" t="s">
        <v>61</v>
      </c>
      <c r="J133" s="155"/>
      <c r="K133" s="221"/>
      <c r="L133" s="213">
        <f t="shared" si="19"/>
        <v>350</v>
      </c>
      <c r="M133" s="156" t="s">
        <v>61</v>
      </c>
    </row>
    <row r="134" spans="2:13" ht="17" thickTop="1" x14ac:dyDescent="0.35">
      <c r="B134" s="157" t="s">
        <v>146</v>
      </c>
      <c r="C134" s="116" t="s">
        <v>76</v>
      </c>
      <c r="D134" s="158">
        <v>3</v>
      </c>
      <c r="E134" s="118" t="s">
        <v>72</v>
      </c>
      <c r="F134" s="119"/>
      <c r="G134" s="120"/>
      <c r="H134" s="158">
        <f t="shared" ref="H134:H135" si="20">$H$13*D134</f>
        <v>105</v>
      </c>
      <c r="I134" s="118" t="s">
        <v>61</v>
      </c>
      <c r="J134" s="122"/>
      <c r="K134" s="217"/>
      <c r="L134" s="195">
        <f t="shared" si="19"/>
        <v>105</v>
      </c>
      <c r="M134" s="124" t="s">
        <v>61</v>
      </c>
    </row>
    <row r="135" spans="2:13" ht="17" thickBot="1" x14ac:dyDescent="0.4">
      <c r="B135" s="153" t="s">
        <v>145</v>
      </c>
      <c r="C135" s="179" t="s">
        <v>76</v>
      </c>
      <c r="D135" s="148">
        <v>5</v>
      </c>
      <c r="E135" s="128" t="s">
        <v>72</v>
      </c>
      <c r="F135" s="129"/>
      <c r="G135" s="130"/>
      <c r="H135" s="148">
        <f t="shared" si="20"/>
        <v>175</v>
      </c>
      <c r="I135" s="128" t="s">
        <v>61</v>
      </c>
      <c r="J135" s="155"/>
      <c r="K135" s="221"/>
      <c r="L135" s="213">
        <f t="shared" si="19"/>
        <v>175</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70</v>
      </c>
      <c r="I137" s="88" t="s">
        <v>21</v>
      </c>
      <c r="J137" s="58">
        <v>20</v>
      </c>
      <c r="K137" s="220" t="s">
        <v>60</v>
      </c>
      <c r="L137" s="216">
        <f t="shared" ref="L137:L142" si="22">H137/J137</f>
        <v>3.5</v>
      </c>
      <c r="M137" s="91" t="s">
        <v>61</v>
      </c>
    </row>
    <row r="138" spans="2:13" ht="16.5" x14ac:dyDescent="0.35">
      <c r="B138" s="27" t="s">
        <v>101</v>
      </c>
      <c r="C138" s="48" t="s">
        <v>76</v>
      </c>
      <c r="D138" s="65">
        <v>1</v>
      </c>
      <c r="E138" s="55" t="s">
        <v>22</v>
      </c>
      <c r="F138" s="62">
        <v>150</v>
      </c>
      <c r="G138" s="63" t="s">
        <v>20</v>
      </c>
      <c r="H138" s="65">
        <f t="shared" si="21"/>
        <v>35</v>
      </c>
      <c r="I138" s="55" t="s">
        <v>21</v>
      </c>
      <c r="J138" s="58">
        <v>20</v>
      </c>
      <c r="K138" s="219" t="s">
        <v>60</v>
      </c>
      <c r="L138" s="196">
        <f t="shared" si="22"/>
        <v>1.75</v>
      </c>
      <c r="M138" s="30" t="s">
        <v>61</v>
      </c>
    </row>
    <row r="139" spans="2:13" ht="16.5" x14ac:dyDescent="0.35">
      <c r="B139" s="86" t="s">
        <v>102</v>
      </c>
      <c r="C139" s="56" t="s">
        <v>76</v>
      </c>
      <c r="D139" s="112">
        <v>1</v>
      </c>
      <c r="E139" s="88" t="s">
        <v>22</v>
      </c>
      <c r="F139" s="89">
        <v>150</v>
      </c>
      <c r="G139" s="90" t="s">
        <v>20</v>
      </c>
      <c r="H139" s="112">
        <f t="shared" si="21"/>
        <v>35</v>
      </c>
      <c r="I139" s="88" t="s">
        <v>21</v>
      </c>
      <c r="J139" s="58">
        <v>20</v>
      </c>
      <c r="K139" s="220" t="s">
        <v>60</v>
      </c>
      <c r="L139" s="216">
        <f t="shared" si="22"/>
        <v>1.75</v>
      </c>
      <c r="M139" s="91" t="s">
        <v>61</v>
      </c>
    </row>
    <row r="140" spans="2:13" ht="16.5" x14ac:dyDescent="0.35">
      <c r="B140" s="27" t="s">
        <v>99</v>
      </c>
      <c r="C140" s="48" t="s">
        <v>84</v>
      </c>
      <c r="D140" s="65">
        <v>4</v>
      </c>
      <c r="E140" s="55" t="s">
        <v>22</v>
      </c>
      <c r="F140" s="62">
        <v>150</v>
      </c>
      <c r="G140" s="63" t="s">
        <v>20</v>
      </c>
      <c r="H140" s="65">
        <f t="shared" si="21"/>
        <v>140</v>
      </c>
      <c r="I140" s="55" t="s">
        <v>21</v>
      </c>
      <c r="J140" s="58">
        <v>20</v>
      </c>
      <c r="K140" s="219" t="s">
        <v>60</v>
      </c>
      <c r="L140" s="196">
        <f t="shared" si="22"/>
        <v>7</v>
      </c>
      <c r="M140" s="30" t="s">
        <v>61</v>
      </c>
    </row>
    <row r="141" spans="2:13" ht="17.5" x14ac:dyDescent="0.4">
      <c r="B141" s="92" t="s">
        <v>103</v>
      </c>
      <c r="C141" s="49" t="s">
        <v>84</v>
      </c>
      <c r="D141" s="97">
        <v>4</v>
      </c>
      <c r="E141" s="74" t="s">
        <v>22</v>
      </c>
      <c r="F141" s="59">
        <v>150</v>
      </c>
      <c r="G141" s="60" t="s">
        <v>20</v>
      </c>
      <c r="H141" s="97">
        <f t="shared" si="21"/>
        <v>140</v>
      </c>
      <c r="I141" s="74" t="s">
        <v>21</v>
      </c>
      <c r="J141" s="58">
        <v>20</v>
      </c>
      <c r="K141" s="219" t="s">
        <v>60</v>
      </c>
      <c r="L141" s="215">
        <f t="shared" si="22"/>
        <v>7</v>
      </c>
      <c r="M141" s="84" t="s">
        <v>61</v>
      </c>
    </row>
    <row r="142" spans="2:13" ht="16.5" x14ac:dyDescent="0.35">
      <c r="B142" s="85" t="s">
        <v>104</v>
      </c>
      <c r="C142" s="48" t="s">
        <v>84</v>
      </c>
      <c r="D142" s="65">
        <v>3</v>
      </c>
      <c r="E142" s="55" t="s">
        <v>22</v>
      </c>
      <c r="F142" s="62">
        <v>150</v>
      </c>
      <c r="G142" s="63" t="s">
        <v>20</v>
      </c>
      <c r="H142" s="65">
        <f t="shared" si="21"/>
        <v>105</v>
      </c>
      <c r="I142" s="55" t="s">
        <v>21</v>
      </c>
      <c r="J142" s="58">
        <v>20</v>
      </c>
      <c r="K142" s="219" t="s">
        <v>60</v>
      </c>
      <c r="L142" s="196">
        <f t="shared" si="22"/>
        <v>5.25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0.35000000000000003</v>
      </c>
      <c r="I144" s="118" t="s">
        <v>21</v>
      </c>
      <c r="J144" s="122">
        <v>1</v>
      </c>
      <c r="K144" s="217" t="s">
        <v>60</v>
      </c>
      <c r="L144" s="195">
        <f>H144/J144</f>
        <v>0.35000000000000003</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1400</v>
      </c>
      <c r="I146" s="118" t="s">
        <v>21</v>
      </c>
      <c r="J146" s="122">
        <v>30</v>
      </c>
      <c r="K146" s="217" t="s">
        <v>60</v>
      </c>
      <c r="L146" s="195">
        <f>H146/J146</f>
        <v>46.666666666666664</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17.5</v>
      </c>
      <c r="I148" s="118" t="s">
        <v>53</v>
      </c>
      <c r="J148" s="122"/>
      <c r="K148" s="217"/>
      <c r="L148" s="195">
        <f t="shared" ref="L148:L150" si="26">H148</f>
        <v>17.5</v>
      </c>
      <c r="M148" s="124" t="s">
        <v>53</v>
      </c>
    </row>
    <row r="149" spans="2:13" ht="17" thickBot="1" x14ac:dyDescent="0.4">
      <c r="B149" s="160"/>
      <c r="C149" s="179"/>
      <c r="D149" s="148">
        <v>1</v>
      </c>
      <c r="E149" s="128" t="s">
        <v>52</v>
      </c>
      <c r="F149" s="129">
        <v>100</v>
      </c>
      <c r="G149" s="130" t="s">
        <v>53</v>
      </c>
      <c r="H149" s="148">
        <f t="shared" si="25"/>
        <v>35</v>
      </c>
      <c r="I149" s="128" t="s">
        <v>53</v>
      </c>
      <c r="J149" s="155"/>
      <c r="K149" s="221"/>
      <c r="L149" s="213">
        <f t="shared" si="26"/>
        <v>35</v>
      </c>
      <c r="M149" s="156" t="s">
        <v>53</v>
      </c>
    </row>
    <row r="150" spans="2:13" ht="17" thickTop="1" x14ac:dyDescent="0.35">
      <c r="B150" s="115" t="s">
        <v>54</v>
      </c>
      <c r="C150" s="116"/>
      <c r="D150" s="158">
        <v>2</v>
      </c>
      <c r="E150" s="118" t="s">
        <v>52</v>
      </c>
      <c r="F150" s="119">
        <v>360</v>
      </c>
      <c r="G150" s="120" t="s">
        <v>53</v>
      </c>
      <c r="H150" s="158">
        <f t="shared" si="25"/>
        <v>70</v>
      </c>
      <c r="I150" s="118" t="s">
        <v>53</v>
      </c>
      <c r="J150" s="122"/>
      <c r="K150" s="217"/>
      <c r="L150" s="195">
        <f t="shared" si="26"/>
        <v>70</v>
      </c>
      <c r="M150" s="124" t="s">
        <v>53</v>
      </c>
    </row>
    <row r="151" spans="2:13" ht="17" thickBot="1" x14ac:dyDescent="0.4">
      <c r="B151" s="160"/>
      <c r="C151" s="179"/>
      <c r="D151" s="148">
        <v>4</v>
      </c>
      <c r="E151" s="128" t="s">
        <v>52</v>
      </c>
      <c r="F151" s="129">
        <v>360</v>
      </c>
      <c r="G151" s="130" t="s">
        <v>53</v>
      </c>
      <c r="H151" s="148">
        <f t="shared" si="25"/>
        <v>140</v>
      </c>
      <c r="I151" s="128" t="s">
        <v>53</v>
      </c>
      <c r="J151" s="155"/>
      <c r="K151" s="221"/>
      <c r="L151" s="213">
        <f>H151</f>
        <v>140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CF0D-4938-45BD-8CC5-49E09E9184CA}">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H14" sqref="H14"/>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40</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4</v>
      </c>
      <c r="I18" s="118" t="s">
        <v>21</v>
      </c>
      <c r="J18" s="122">
        <v>3</v>
      </c>
      <c r="K18" s="217" t="s">
        <v>60</v>
      </c>
      <c r="L18" s="189">
        <f>H18/J18</f>
        <v>1.3333333333333333</v>
      </c>
      <c r="M18" s="124" t="s">
        <v>61</v>
      </c>
    </row>
    <row r="19" spans="2:13" ht="17" thickBot="1" x14ac:dyDescent="0.4">
      <c r="B19" s="125" t="s">
        <v>125</v>
      </c>
      <c r="C19" s="126" t="s">
        <v>91</v>
      </c>
      <c r="D19" s="127">
        <v>0.2</v>
      </c>
      <c r="E19" s="128" t="s">
        <v>22</v>
      </c>
      <c r="F19" s="129">
        <v>12</v>
      </c>
      <c r="G19" s="130" t="s">
        <v>21</v>
      </c>
      <c r="H19" s="205">
        <f>IF($H$13*D19&lt;=F19,$H$13*D19,F19)</f>
        <v>8</v>
      </c>
      <c r="I19" s="132" t="s">
        <v>21</v>
      </c>
      <c r="J19" s="133">
        <v>3</v>
      </c>
      <c r="K19" s="218" t="s">
        <v>60</v>
      </c>
      <c r="L19" s="190">
        <f t="shared" ref="L19:L30" si="0">H19/J19</f>
        <v>2.6666666666666665</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8</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200</v>
      </c>
      <c r="I24" s="55" t="s">
        <v>21</v>
      </c>
      <c r="J24" s="58">
        <v>6</v>
      </c>
      <c r="K24" s="219" t="s">
        <v>60</v>
      </c>
      <c r="L24" s="191">
        <f t="shared" si="0"/>
        <v>33.333333333333336</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0.5</v>
      </c>
      <c r="I26" s="118" t="s">
        <v>21</v>
      </c>
      <c r="J26" s="151">
        <v>1</v>
      </c>
      <c r="K26" s="217" t="s">
        <v>60</v>
      </c>
      <c r="L26" s="192">
        <f t="shared" si="0"/>
        <v>0.5</v>
      </c>
      <c r="M26" s="124" t="s">
        <v>61</v>
      </c>
    </row>
    <row r="27" spans="2:13" ht="16.5" x14ac:dyDescent="0.35">
      <c r="B27" s="26" t="s">
        <v>160</v>
      </c>
      <c r="C27" s="51" t="s">
        <v>77</v>
      </c>
      <c r="D27" s="80">
        <v>0.02</v>
      </c>
      <c r="E27" s="68" t="s">
        <v>22</v>
      </c>
      <c r="F27" s="81">
        <v>1</v>
      </c>
      <c r="G27" s="82" t="s">
        <v>21</v>
      </c>
      <c r="H27" s="203">
        <f t="shared" si="1"/>
        <v>0.8</v>
      </c>
      <c r="I27" s="68" t="s">
        <v>21</v>
      </c>
      <c r="J27" s="61">
        <v>1</v>
      </c>
      <c r="K27" s="220" t="s">
        <v>60</v>
      </c>
      <c r="L27" s="193">
        <f t="shared" si="0"/>
        <v>0.8</v>
      </c>
      <c r="M27" s="45" t="s">
        <v>61</v>
      </c>
    </row>
    <row r="28" spans="2:13" ht="16.5" x14ac:dyDescent="0.35">
      <c r="B28" s="98" t="s">
        <v>161</v>
      </c>
      <c r="C28" s="48" t="s">
        <v>77</v>
      </c>
      <c r="D28" s="69">
        <v>0.02</v>
      </c>
      <c r="E28" s="55" t="s">
        <v>22</v>
      </c>
      <c r="F28" s="62">
        <v>3</v>
      </c>
      <c r="G28" s="63" t="s">
        <v>21</v>
      </c>
      <c r="H28" s="199">
        <f t="shared" si="1"/>
        <v>0.8</v>
      </c>
      <c r="I28" s="55" t="s">
        <v>21</v>
      </c>
      <c r="J28" s="61">
        <v>1</v>
      </c>
      <c r="K28" s="219" t="s">
        <v>60</v>
      </c>
      <c r="L28" s="194">
        <f t="shared" si="0"/>
        <v>0.8</v>
      </c>
      <c r="M28" s="30" t="s">
        <v>61</v>
      </c>
    </row>
    <row r="29" spans="2:13" ht="17" thickBot="1" x14ac:dyDescent="0.4">
      <c r="B29" s="153" t="s">
        <v>124</v>
      </c>
      <c r="C29" s="126" t="s">
        <v>78</v>
      </c>
      <c r="D29" s="146">
        <v>0.04</v>
      </c>
      <c r="E29" s="128" t="s">
        <v>22</v>
      </c>
      <c r="F29" s="129">
        <v>2</v>
      </c>
      <c r="G29" s="130" t="s">
        <v>21</v>
      </c>
      <c r="H29" s="127">
        <f t="shared" si="1"/>
        <v>1.6</v>
      </c>
      <c r="I29" s="128" t="s">
        <v>21</v>
      </c>
      <c r="J29" s="155">
        <v>1</v>
      </c>
      <c r="K29" s="221" t="s">
        <v>60</v>
      </c>
      <c r="L29" s="208">
        <f t="shared" si="0"/>
        <v>1.6</v>
      </c>
      <c r="M29" s="156" t="s">
        <v>61</v>
      </c>
    </row>
    <row r="30" spans="2:13" ht="17" thickTop="1" x14ac:dyDescent="0.35">
      <c r="B30" s="157" t="s">
        <v>156</v>
      </c>
      <c r="C30" s="116" t="s">
        <v>91</v>
      </c>
      <c r="D30" s="158">
        <v>20</v>
      </c>
      <c r="E30" s="118" t="s">
        <v>22</v>
      </c>
      <c r="F30" s="119">
        <v>1000</v>
      </c>
      <c r="G30" s="120" t="s">
        <v>21</v>
      </c>
      <c r="H30" s="202">
        <f t="shared" si="1"/>
        <v>800</v>
      </c>
      <c r="I30" s="118" t="s">
        <v>21</v>
      </c>
      <c r="J30" s="151">
        <v>100</v>
      </c>
      <c r="K30" s="217" t="s">
        <v>60</v>
      </c>
      <c r="L30" s="192">
        <f t="shared" si="0"/>
        <v>8</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16</v>
      </c>
      <c r="I32" s="118" t="s">
        <v>21</v>
      </c>
      <c r="J32" s="151">
        <v>10</v>
      </c>
      <c r="K32" s="217" t="s">
        <v>60</v>
      </c>
      <c r="L32" s="192">
        <f>H32/J32</f>
        <v>1.6</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40</v>
      </c>
      <c r="I34" s="118" t="s">
        <v>34</v>
      </c>
      <c r="J34" s="151">
        <v>4</v>
      </c>
      <c r="K34" s="217" t="s">
        <v>80</v>
      </c>
      <c r="L34" s="192">
        <f t="shared" ref="L34:L37" si="2">H34/J34</f>
        <v>10</v>
      </c>
      <c r="M34" s="124" t="s">
        <v>61</v>
      </c>
    </row>
    <row r="35" spans="2:13" ht="16.5" x14ac:dyDescent="0.35">
      <c r="B35" s="28" t="s">
        <v>163</v>
      </c>
      <c r="C35" s="51" t="s">
        <v>76</v>
      </c>
      <c r="D35" s="97">
        <v>2</v>
      </c>
      <c r="E35" s="74" t="s">
        <v>33</v>
      </c>
      <c r="F35" s="59"/>
      <c r="G35" s="60"/>
      <c r="H35" s="112">
        <f>$H$13*D35</f>
        <v>80</v>
      </c>
      <c r="I35" s="74" t="s">
        <v>34</v>
      </c>
      <c r="J35" s="58">
        <v>4</v>
      </c>
      <c r="K35" s="219" t="s">
        <v>80</v>
      </c>
      <c r="L35" s="209">
        <f t="shared" si="2"/>
        <v>20</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120</v>
      </c>
      <c r="I37" s="163" t="s">
        <v>21</v>
      </c>
      <c r="J37" s="155">
        <v>100</v>
      </c>
      <c r="K37" s="218" t="s">
        <v>80</v>
      </c>
      <c r="L37" s="210">
        <f t="shared" si="2"/>
        <v>1.2</v>
      </c>
      <c r="M37" s="167" t="s">
        <v>61</v>
      </c>
    </row>
    <row r="38" spans="2:13" ht="17" thickTop="1" x14ac:dyDescent="0.35">
      <c r="B38" s="29" t="s">
        <v>165</v>
      </c>
      <c r="C38" s="48" t="s">
        <v>76</v>
      </c>
      <c r="D38" s="65">
        <v>5</v>
      </c>
      <c r="E38" s="55" t="s">
        <v>72</v>
      </c>
      <c r="F38" s="62">
        <v>250</v>
      </c>
      <c r="G38" s="63" t="s">
        <v>61</v>
      </c>
      <c r="H38" s="200">
        <f t="shared" si="3"/>
        <v>200</v>
      </c>
      <c r="I38" s="55" t="s">
        <v>61</v>
      </c>
      <c r="J38" s="61"/>
      <c r="K38" s="219"/>
      <c r="L38" s="194">
        <f t="shared" ref="L38:L40" si="4">H38</f>
        <v>200</v>
      </c>
      <c r="M38" s="30" t="s">
        <v>61</v>
      </c>
    </row>
    <row r="39" spans="2:13" ht="16.5" x14ac:dyDescent="0.35">
      <c r="B39" s="28" t="s">
        <v>166</v>
      </c>
      <c r="C39" s="51" t="s">
        <v>76</v>
      </c>
      <c r="D39" s="97">
        <v>2</v>
      </c>
      <c r="E39" s="74" t="s">
        <v>72</v>
      </c>
      <c r="F39" s="59">
        <v>100</v>
      </c>
      <c r="G39" s="60" t="s">
        <v>61</v>
      </c>
      <c r="H39" s="97">
        <f t="shared" si="3"/>
        <v>80</v>
      </c>
      <c r="I39" s="74" t="s">
        <v>61</v>
      </c>
      <c r="J39" s="58"/>
      <c r="K39" s="219"/>
      <c r="L39" s="209">
        <f t="shared" si="4"/>
        <v>80</v>
      </c>
      <c r="M39" s="84" t="s">
        <v>61</v>
      </c>
    </row>
    <row r="40" spans="2:13" ht="16.5" x14ac:dyDescent="0.35">
      <c r="B40" s="85" t="s">
        <v>167</v>
      </c>
      <c r="C40" s="48" t="s">
        <v>76</v>
      </c>
      <c r="D40" s="65">
        <v>1</v>
      </c>
      <c r="E40" s="55" t="s">
        <v>72</v>
      </c>
      <c r="F40" s="62">
        <v>50</v>
      </c>
      <c r="G40" s="63" t="s">
        <v>61</v>
      </c>
      <c r="H40" s="65">
        <f t="shared" si="3"/>
        <v>40</v>
      </c>
      <c r="I40" s="55" t="s">
        <v>61</v>
      </c>
      <c r="J40" s="58"/>
      <c r="K40" s="219"/>
      <c r="L40" s="191">
        <f t="shared" si="4"/>
        <v>40</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6</v>
      </c>
      <c r="I42" s="55" t="s">
        <v>21</v>
      </c>
      <c r="J42" s="61">
        <v>5</v>
      </c>
      <c r="K42" s="219" t="s">
        <v>60</v>
      </c>
      <c r="L42" s="194">
        <f>H42/J42</f>
        <v>1.2</v>
      </c>
      <c r="M42" s="30" t="s">
        <v>61</v>
      </c>
    </row>
    <row r="43" spans="2:13" ht="16.5" x14ac:dyDescent="0.35">
      <c r="B43" s="28" t="s">
        <v>139</v>
      </c>
      <c r="C43" s="51" t="s">
        <v>79</v>
      </c>
      <c r="D43" s="95">
        <v>0.5</v>
      </c>
      <c r="E43" s="74" t="s">
        <v>22</v>
      </c>
      <c r="F43" s="59">
        <v>20</v>
      </c>
      <c r="G43" s="60" t="s">
        <v>21</v>
      </c>
      <c r="H43" s="95">
        <f t="shared" si="5"/>
        <v>20</v>
      </c>
      <c r="I43" s="74" t="s">
        <v>21</v>
      </c>
      <c r="J43" s="58"/>
      <c r="K43" s="219"/>
      <c r="L43" s="209"/>
      <c r="M43" s="84"/>
    </row>
    <row r="44" spans="2:13" ht="16.5" x14ac:dyDescent="0.35">
      <c r="B44" s="85" t="s">
        <v>153</v>
      </c>
      <c r="C44" s="48" t="s">
        <v>79</v>
      </c>
      <c r="D44" s="110">
        <v>0.3</v>
      </c>
      <c r="E44" s="55" t="s">
        <v>22</v>
      </c>
      <c r="F44" s="62">
        <v>20</v>
      </c>
      <c r="G44" s="63" t="s">
        <v>21</v>
      </c>
      <c r="H44" s="110">
        <f t="shared" si="5"/>
        <v>12</v>
      </c>
      <c r="I44" s="55" t="s">
        <v>21</v>
      </c>
      <c r="J44" s="58"/>
      <c r="K44" s="219"/>
      <c r="L44" s="191"/>
      <c r="M44" s="30"/>
    </row>
    <row r="45" spans="2:13" ht="17" thickBot="1" x14ac:dyDescent="0.4">
      <c r="B45" s="153" t="s">
        <v>154</v>
      </c>
      <c r="C45" s="126" t="s">
        <v>79</v>
      </c>
      <c r="D45" s="127">
        <v>0.2</v>
      </c>
      <c r="E45" s="128" t="s">
        <v>22</v>
      </c>
      <c r="F45" s="129">
        <v>20</v>
      </c>
      <c r="G45" s="130" t="s">
        <v>21</v>
      </c>
      <c r="H45" s="148">
        <f t="shared" si="5"/>
        <v>8</v>
      </c>
      <c r="I45" s="128" t="s">
        <v>21</v>
      </c>
      <c r="J45" s="155"/>
      <c r="K45" s="221"/>
      <c r="L45" s="208"/>
      <c r="M45" s="156"/>
    </row>
    <row r="46" spans="2:13" ht="17" thickTop="1" x14ac:dyDescent="0.35">
      <c r="B46" s="29" t="s">
        <v>169</v>
      </c>
      <c r="C46" s="48" t="s">
        <v>76</v>
      </c>
      <c r="D46" s="65">
        <v>1</v>
      </c>
      <c r="E46" s="55" t="s">
        <v>22</v>
      </c>
      <c r="F46" s="62">
        <v>50</v>
      </c>
      <c r="G46" s="63" t="s">
        <v>21</v>
      </c>
      <c r="H46" s="200">
        <f t="shared" si="5"/>
        <v>40</v>
      </c>
      <c r="I46" s="55" t="s">
        <v>21</v>
      </c>
      <c r="J46" s="61">
        <v>50</v>
      </c>
      <c r="K46" s="219" t="s">
        <v>60</v>
      </c>
      <c r="L46" s="194">
        <f t="shared" ref="L46:L61" si="6">H46/J46</f>
        <v>0.8</v>
      </c>
      <c r="M46" s="30" t="s">
        <v>61</v>
      </c>
    </row>
    <row r="47" spans="2:13" ht="17" thickBot="1" x14ac:dyDescent="0.4">
      <c r="B47" s="153"/>
      <c r="C47" s="126" t="s">
        <v>88</v>
      </c>
      <c r="D47" s="148">
        <v>1</v>
      </c>
      <c r="E47" s="128" t="s">
        <v>22</v>
      </c>
      <c r="F47" s="129">
        <v>50</v>
      </c>
      <c r="G47" s="130" t="s">
        <v>21</v>
      </c>
      <c r="H47" s="148">
        <f t="shared" si="5"/>
        <v>40</v>
      </c>
      <c r="I47" s="128" t="s">
        <v>21</v>
      </c>
      <c r="J47" s="155">
        <f>12.5/5</f>
        <v>2.5</v>
      </c>
      <c r="K47" s="221" t="s">
        <v>60</v>
      </c>
      <c r="L47" s="208">
        <f t="shared" si="6"/>
        <v>16</v>
      </c>
      <c r="M47" s="156" t="s">
        <v>61</v>
      </c>
    </row>
    <row r="48" spans="2:13" ht="17" thickTop="1" x14ac:dyDescent="0.35">
      <c r="B48" s="29" t="s">
        <v>26</v>
      </c>
      <c r="C48" s="48" t="s">
        <v>76</v>
      </c>
      <c r="D48" s="65">
        <v>5</v>
      </c>
      <c r="E48" s="66" t="s">
        <v>27</v>
      </c>
      <c r="F48" s="62" t="s">
        <v>28</v>
      </c>
      <c r="G48" s="63"/>
      <c r="H48" s="200">
        <f t="shared" si="5"/>
        <v>200</v>
      </c>
      <c r="I48" s="66" t="s">
        <v>29</v>
      </c>
      <c r="J48" s="61">
        <v>12.5</v>
      </c>
      <c r="K48" s="219" t="s">
        <v>60</v>
      </c>
      <c r="L48" s="194">
        <f t="shared" si="6"/>
        <v>16</v>
      </c>
      <c r="M48" s="114" t="s">
        <v>64</v>
      </c>
    </row>
    <row r="49" spans="2:13" ht="16.5" x14ac:dyDescent="0.35">
      <c r="B49" s="28"/>
      <c r="C49" s="51" t="s">
        <v>76</v>
      </c>
      <c r="D49" s="97">
        <v>10</v>
      </c>
      <c r="E49" s="76" t="s">
        <v>27</v>
      </c>
      <c r="F49" s="59" t="s">
        <v>28</v>
      </c>
      <c r="G49" s="60"/>
      <c r="H49" s="97">
        <f t="shared" si="5"/>
        <v>400</v>
      </c>
      <c r="I49" s="76" t="s">
        <v>29</v>
      </c>
      <c r="J49" s="58">
        <v>12.5</v>
      </c>
      <c r="K49" s="219" t="s">
        <v>60</v>
      </c>
      <c r="L49" s="209">
        <f t="shared" si="6"/>
        <v>32</v>
      </c>
      <c r="M49" s="96" t="s">
        <v>64</v>
      </c>
    </row>
    <row r="50" spans="2:13" ht="16.5" x14ac:dyDescent="0.35">
      <c r="B50" s="85"/>
      <c r="C50" s="48" t="s">
        <v>76</v>
      </c>
      <c r="D50" s="65">
        <v>15</v>
      </c>
      <c r="E50" s="66" t="s">
        <v>27</v>
      </c>
      <c r="F50" s="62" t="s">
        <v>28</v>
      </c>
      <c r="G50" s="63"/>
      <c r="H50" s="65">
        <f t="shared" si="5"/>
        <v>600</v>
      </c>
      <c r="I50" s="66" t="s">
        <v>29</v>
      </c>
      <c r="J50" s="58">
        <v>12.5</v>
      </c>
      <c r="K50" s="219" t="s">
        <v>60</v>
      </c>
      <c r="L50" s="191">
        <f t="shared" si="6"/>
        <v>48</v>
      </c>
      <c r="M50" s="114" t="s">
        <v>64</v>
      </c>
    </row>
    <row r="51" spans="2:13" ht="17" thickBot="1" x14ac:dyDescent="0.4">
      <c r="B51" s="153"/>
      <c r="C51" s="126" t="s">
        <v>76</v>
      </c>
      <c r="D51" s="148">
        <v>20</v>
      </c>
      <c r="E51" s="137" t="s">
        <v>27</v>
      </c>
      <c r="F51" s="129" t="s">
        <v>28</v>
      </c>
      <c r="G51" s="130"/>
      <c r="H51" s="148">
        <f t="shared" si="5"/>
        <v>800</v>
      </c>
      <c r="I51" s="137" t="s">
        <v>29</v>
      </c>
      <c r="J51" s="155">
        <v>12.5</v>
      </c>
      <c r="K51" s="221" t="s">
        <v>60</v>
      </c>
      <c r="L51" s="208">
        <f t="shared" si="6"/>
        <v>64</v>
      </c>
      <c r="M51" s="168" t="s">
        <v>64</v>
      </c>
    </row>
    <row r="52" spans="2:13" ht="17" thickTop="1" x14ac:dyDescent="0.35">
      <c r="B52" s="29" t="s">
        <v>30</v>
      </c>
      <c r="C52" s="48" t="s">
        <v>76</v>
      </c>
      <c r="D52" s="65">
        <v>5</v>
      </c>
      <c r="E52" s="66" t="s">
        <v>27</v>
      </c>
      <c r="F52" s="62" t="s">
        <v>28</v>
      </c>
      <c r="G52" s="63"/>
      <c r="H52" s="200">
        <f t="shared" si="5"/>
        <v>200</v>
      </c>
      <c r="I52" s="66" t="s">
        <v>29</v>
      </c>
      <c r="J52" s="61">
        <v>3.2</v>
      </c>
      <c r="K52" s="219" t="s">
        <v>60</v>
      </c>
      <c r="L52" s="194">
        <f t="shared" si="6"/>
        <v>62.5</v>
      </c>
      <c r="M52" s="114" t="s">
        <v>64</v>
      </c>
    </row>
    <row r="53" spans="2:13" ht="19.5" x14ac:dyDescent="0.5">
      <c r="B53" s="28" t="s">
        <v>170</v>
      </c>
      <c r="C53" s="51" t="s">
        <v>76</v>
      </c>
      <c r="D53" s="97">
        <v>10</v>
      </c>
      <c r="E53" s="76" t="s">
        <v>27</v>
      </c>
      <c r="F53" s="59" t="s">
        <v>28</v>
      </c>
      <c r="G53" s="60"/>
      <c r="H53" s="97">
        <f t="shared" si="5"/>
        <v>400</v>
      </c>
      <c r="I53" s="76" t="s">
        <v>29</v>
      </c>
      <c r="J53" s="58">
        <v>3.2</v>
      </c>
      <c r="K53" s="219" t="s">
        <v>60</v>
      </c>
      <c r="L53" s="209">
        <f t="shared" si="6"/>
        <v>125</v>
      </c>
      <c r="M53" s="96" t="s">
        <v>64</v>
      </c>
    </row>
    <row r="54" spans="2:13" ht="16.5" x14ac:dyDescent="0.35">
      <c r="B54" s="85"/>
      <c r="C54" s="48" t="s">
        <v>76</v>
      </c>
      <c r="D54" s="65">
        <v>15</v>
      </c>
      <c r="E54" s="66" t="s">
        <v>27</v>
      </c>
      <c r="F54" s="62" t="s">
        <v>28</v>
      </c>
      <c r="G54" s="63"/>
      <c r="H54" s="65">
        <f t="shared" si="5"/>
        <v>600</v>
      </c>
      <c r="I54" s="66" t="s">
        <v>29</v>
      </c>
      <c r="J54" s="58">
        <v>3.2</v>
      </c>
      <c r="K54" s="219" t="s">
        <v>60</v>
      </c>
      <c r="L54" s="191">
        <f t="shared" si="6"/>
        <v>187.5</v>
      </c>
      <c r="M54" s="114" t="s">
        <v>64</v>
      </c>
    </row>
    <row r="55" spans="2:13" ht="17" thickBot="1" x14ac:dyDescent="0.4">
      <c r="B55" s="153"/>
      <c r="C55" s="126" t="s">
        <v>76</v>
      </c>
      <c r="D55" s="148">
        <v>20</v>
      </c>
      <c r="E55" s="137" t="s">
        <v>27</v>
      </c>
      <c r="F55" s="129" t="s">
        <v>28</v>
      </c>
      <c r="G55" s="130"/>
      <c r="H55" s="148">
        <f t="shared" si="5"/>
        <v>800</v>
      </c>
      <c r="I55" s="137" t="s">
        <v>29</v>
      </c>
      <c r="J55" s="155">
        <v>3.2</v>
      </c>
      <c r="K55" s="221" t="s">
        <v>60</v>
      </c>
      <c r="L55" s="208">
        <f t="shared" si="6"/>
        <v>250</v>
      </c>
      <c r="M55" s="168" t="s">
        <v>64</v>
      </c>
    </row>
    <row r="56" spans="2:13" ht="17" thickTop="1" x14ac:dyDescent="0.35">
      <c r="B56" s="115" t="s">
        <v>172</v>
      </c>
      <c r="C56" s="116" t="s">
        <v>91</v>
      </c>
      <c r="D56" s="141">
        <v>0.03</v>
      </c>
      <c r="E56" s="118" t="s">
        <v>22</v>
      </c>
      <c r="F56" s="119">
        <v>1</v>
      </c>
      <c r="G56" s="120" t="s">
        <v>21</v>
      </c>
      <c r="H56" s="192">
        <f t="shared" si="5"/>
        <v>1</v>
      </c>
      <c r="I56" s="118" t="s">
        <v>21</v>
      </c>
      <c r="J56" s="151">
        <v>0.1</v>
      </c>
      <c r="K56" s="217" t="s">
        <v>60</v>
      </c>
      <c r="L56" s="192">
        <f t="shared" si="6"/>
        <v>10</v>
      </c>
      <c r="M56" s="124" t="s">
        <v>61</v>
      </c>
    </row>
    <row r="57" spans="2:13" ht="16.5" x14ac:dyDescent="0.35">
      <c r="B57" s="28" t="s">
        <v>171</v>
      </c>
      <c r="C57" s="51" t="s">
        <v>91</v>
      </c>
      <c r="D57" s="93">
        <v>0.01</v>
      </c>
      <c r="E57" s="74" t="s">
        <v>22</v>
      </c>
      <c r="F57" s="59">
        <v>1</v>
      </c>
      <c r="G57" s="60" t="s">
        <v>21</v>
      </c>
      <c r="H57" s="93">
        <f t="shared" si="5"/>
        <v>0.4</v>
      </c>
      <c r="I57" s="74" t="s">
        <v>21</v>
      </c>
      <c r="J57" s="58">
        <v>0.1</v>
      </c>
      <c r="K57" s="219" t="s">
        <v>60</v>
      </c>
      <c r="L57" s="209">
        <f t="shared" si="6"/>
        <v>4</v>
      </c>
      <c r="M57" s="84" t="s">
        <v>61</v>
      </c>
    </row>
    <row r="58" spans="2:13" ht="16.5" x14ac:dyDescent="0.35">
      <c r="B58" s="85" t="s">
        <v>174</v>
      </c>
      <c r="C58" s="48" t="s">
        <v>78</v>
      </c>
      <c r="D58" s="69">
        <v>0.05</v>
      </c>
      <c r="E58" s="55" t="s">
        <v>32</v>
      </c>
      <c r="F58" s="77">
        <v>2.5</v>
      </c>
      <c r="G58" s="63" t="s">
        <v>21</v>
      </c>
      <c r="H58" s="69">
        <f t="shared" si="5"/>
        <v>2</v>
      </c>
      <c r="I58" s="55" t="s">
        <v>21</v>
      </c>
      <c r="J58" s="58">
        <v>0.1</v>
      </c>
      <c r="K58" s="219" t="s">
        <v>60</v>
      </c>
      <c r="L58" s="191">
        <f t="shared" si="6"/>
        <v>20</v>
      </c>
      <c r="M58" s="30" t="s">
        <v>61</v>
      </c>
    </row>
    <row r="59" spans="2:13" ht="16.5" x14ac:dyDescent="0.35">
      <c r="B59" s="28" t="s">
        <v>173</v>
      </c>
      <c r="C59" s="51" t="s">
        <v>78</v>
      </c>
      <c r="D59" s="95">
        <v>0.1</v>
      </c>
      <c r="E59" s="74" t="s">
        <v>22</v>
      </c>
      <c r="F59" s="94">
        <v>2.5</v>
      </c>
      <c r="G59" s="60" t="s">
        <v>21</v>
      </c>
      <c r="H59" s="95">
        <f t="shared" si="5"/>
        <v>2.5</v>
      </c>
      <c r="I59" s="74" t="s">
        <v>21</v>
      </c>
      <c r="J59" s="58">
        <v>1</v>
      </c>
      <c r="K59" s="219" t="s">
        <v>60</v>
      </c>
      <c r="L59" s="209">
        <f t="shared" si="6"/>
        <v>2.5</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0.3</v>
      </c>
      <c r="I61" s="128" t="s">
        <v>21</v>
      </c>
      <c r="J61" s="155">
        <v>1</v>
      </c>
      <c r="K61" s="221" t="s">
        <v>60</v>
      </c>
      <c r="L61" s="208">
        <f t="shared" si="6"/>
        <v>0.3</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20000</v>
      </c>
      <c r="G64" s="120" t="s">
        <v>34</v>
      </c>
      <c r="H64" s="158">
        <f t="shared" si="5"/>
        <v>4000</v>
      </c>
      <c r="I64" s="118" t="s">
        <v>34</v>
      </c>
      <c r="J64" s="122">
        <v>10</v>
      </c>
      <c r="K64" s="217" t="s">
        <v>60</v>
      </c>
      <c r="L64" s="189">
        <f t="shared" ref="L64:L76" si="7">H64/J64</f>
        <v>400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4</v>
      </c>
      <c r="I66" s="55" t="s">
        <v>21</v>
      </c>
      <c r="J66" s="58">
        <v>2</v>
      </c>
      <c r="K66" s="219" t="s">
        <v>60</v>
      </c>
      <c r="L66" s="191">
        <f t="shared" si="7"/>
        <v>2</v>
      </c>
      <c r="M66" s="30" t="s">
        <v>61</v>
      </c>
    </row>
    <row r="67" spans="2:13" ht="17" thickBot="1" x14ac:dyDescent="0.4">
      <c r="B67" s="153" t="s">
        <v>89</v>
      </c>
      <c r="C67" s="126" t="s">
        <v>76</v>
      </c>
      <c r="D67" s="127">
        <v>0.3</v>
      </c>
      <c r="E67" s="128" t="s">
        <v>22</v>
      </c>
      <c r="F67" s="129">
        <v>20</v>
      </c>
      <c r="G67" s="130" t="s">
        <v>21</v>
      </c>
      <c r="H67" s="127">
        <f t="shared" si="5"/>
        <v>12</v>
      </c>
      <c r="I67" s="128" t="s">
        <v>21</v>
      </c>
      <c r="J67" s="155">
        <v>2</v>
      </c>
      <c r="K67" s="221" t="s">
        <v>60</v>
      </c>
      <c r="L67" s="208">
        <f t="shared" si="7"/>
        <v>6</v>
      </c>
      <c r="M67" s="156" t="s">
        <v>61</v>
      </c>
    </row>
    <row r="68" spans="2:13" ht="17" thickTop="1" x14ac:dyDescent="0.35">
      <c r="B68" s="136" t="s">
        <v>81</v>
      </c>
      <c r="C68" s="170" t="s">
        <v>77</v>
      </c>
      <c r="D68" s="158">
        <v>1</v>
      </c>
      <c r="E68" s="118" t="s">
        <v>33</v>
      </c>
      <c r="F68" s="119">
        <v>50</v>
      </c>
      <c r="G68" s="120" t="s">
        <v>34</v>
      </c>
      <c r="H68" s="158">
        <f t="shared" si="5"/>
        <v>40</v>
      </c>
      <c r="I68" s="118" t="s">
        <v>34</v>
      </c>
      <c r="J68" s="122">
        <v>50</v>
      </c>
      <c r="K68" s="217" t="s">
        <v>80</v>
      </c>
      <c r="L68" s="189">
        <f t="shared" si="7"/>
        <v>0.8</v>
      </c>
      <c r="M68" s="124" t="s">
        <v>61</v>
      </c>
    </row>
    <row r="69" spans="2:13" ht="17" thickBot="1" x14ac:dyDescent="0.4">
      <c r="B69" s="153" t="s">
        <v>82</v>
      </c>
      <c r="C69" s="126" t="s">
        <v>83</v>
      </c>
      <c r="D69" s="148">
        <v>2</v>
      </c>
      <c r="E69" s="128" t="s">
        <v>33</v>
      </c>
      <c r="F69" s="129">
        <v>100</v>
      </c>
      <c r="G69" s="130" t="s">
        <v>34</v>
      </c>
      <c r="H69" s="148">
        <f t="shared" si="5"/>
        <v>80</v>
      </c>
      <c r="I69" s="128" t="s">
        <v>34</v>
      </c>
      <c r="J69" s="155">
        <v>50</v>
      </c>
      <c r="K69" s="221" t="s">
        <v>80</v>
      </c>
      <c r="L69" s="208">
        <f t="shared" si="7"/>
        <v>1.6</v>
      </c>
      <c r="M69" s="156" t="s">
        <v>61</v>
      </c>
    </row>
    <row r="70" spans="2:13" ht="17" thickTop="1" x14ac:dyDescent="0.35">
      <c r="B70" s="136" t="s">
        <v>36</v>
      </c>
      <c r="C70" s="170" t="s">
        <v>76</v>
      </c>
      <c r="D70" s="141">
        <v>0.01</v>
      </c>
      <c r="E70" s="118" t="s">
        <v>22</v>
      </c>
      <c r="F70" s="149">
        <v>0.2</v>
      </c>
      <c r="G70" s="120" t="s">
        <v>21</v>
      </c>
      <c r="H70" s="141">
        <f t="shared" si="5"/>
        <v>0.2</v>
      </c>
      <c r="I70" s="118" t="s">
        <v>21</v>
      </c>
      <c r="J70" s="122">
        <v>0.1</v>
      </c>
      <c r="K70" s="217" t="s">
        <v>60</v>
      </c>
      <c r="L70" s="189">
        <f t="shared" si="7"/>
        <v>2</v>
      </c>
      <c r="M70" s="124" t="s">
        <v>61</v>
      </c>
    </row>
    <row r="71" spans="2:13" ht="17" thickBot="1" x14ac:dyDescent="0.4">
      <c r="B71" s="153" t="s">
        <v>177</v>
      </c>
      <c r="C71" s="126" t="s">
        <v>76</v>
      </c>
      <c r="D71" s="146">
        <v>0.02</v>
      </c>
      <c r="E71" s="128" t="s">
        <v>22</v>
      </c>
      <c r="F71" s="129">
        <v>1</v>
      </c>
      <c r="G71" s="130" t="s">
        <v>115</v>
      </c>
      <c r="H71" s="127">
        <f t="shared" si="5"/>
        <v>0.8</v>
      </c>
      <c r="I71" s="128" t="s">
        <v>21</v>
      </c>
      <c r="J71" s="155">
        <v>0.1</v>
      </c>
      <c r="K71" s="221" t="s">
        <v>60</v>
      </c>
      <c r="L71" s="208">
        <f t="shared" si="7"/>
        <v>8</v>
      </c>
      <c r="M71" s="156" t="s">
        <v>61</v>
      </c>
    </row>
    <row r="72" spans="2:13" ht="17" thickTop="1" x14ac:dyDescent="0.35">
      <c r="B72" s="136" t="s">
        <v>37</v>
      </c>
      <c r="C72" s="170" t="s">
        <v>76</v>
      </c>
      <c r="D72" s="158">
        <v>15</v>
      </c>
      <c r="E72" s="118" t="s">
        <v>38</v>
      </c>
      <c r="F72" s="119">
        <v>1500</v>
      </c>
      <c r="G72" s="120" t="s">
        <v>178</v>
      </c>
      <c r="H72" s="158">
        <f t="shared" si="5"/>
        <v>600</v>
      </c>
      <c r="I72" s="118" t="s">
        <v>21</v>
      </c>
      <c r="J72" s="122">
        <v>25</v>
      </c>
      <c r="K72" s="217" t="s">
        <v>60</v>
      </c>
      <c r="L72" s="189">
        <f t="shared" si="7"/>
        <v>24</v>
      </c>
      <c r="M72" s="124" t="s">
        <v>61</v>
      </c>
    </row>
    <row r="73" spans="2:13" ht="17" thickBot="1" x14ac:dyDescent="0.4">
      <c r="B73" s="153" t="s">
        <v>179</v>
      </c>
      <c r="C73" s="126" t="s">
        <v>76</v>
      </c>
      <c r="D73" s="148">
        <v>20</v>
      </c>
      <c r="E73" s="128" t="s">
        <v>38</v>
      </c>
      <c r="F73" s="129">
        <v>1500</v>
      </c>
      <c r="G73" s="130" t="s">
        <v>178</v>
      </c>
      <c r="H73" s="148">
        <f t="shared" si="5"/>
        <v>800</v>
      </c>
      <c r="I73" s="128" t="s">
        <v>21</v>
      </c>
      <c r="J73" s="155">
        <v>25</v>
      </c>
      <c r="K73" s="221" t="s">
        <v>60</v>
      </c>
      <c r="L73" s="208">
        <f t="shared" si="7"/>
        <v>32</v>
      </c>
      <c r="M73" s="156" t="s">
        <v>61</v>
      </c>
    </row>
    <row r="74" spans="2:13" ht="17" thickTop="1" x14ac:dyDescent="0.35">
      <c r="B74" s="157" t="s">
        <v>180</v>
      </c>
      <c r="C74" s="116" t="s">
        <v>76</v>
      </c>
      <c r="D74" s="141">
        <v>0.02</v>
      </c>
      <c r="E74" s="118" t="s">
        <v>22</v>
      </c>
      <c r="F74" s="119">
        <v>1</v>
      </c>
      <c r="G74" s="120" t="s">
        <v>21</v>
      </c>
      <c r="H74" s="117">
        <f t="shared" si="5"/>
        <v>0.8</v>
      </c>
      <c r="I74" s="118" t="s">
        <v>21</v>
      </c>
      <c r="J74" s="122">
        <v>1</v>
      </c>
      <c r="K74" s="217" t="s">
        <v>60</v>
      </c>
      <c r="L74" s="189">
        <f t="shared" si="7"/>
        <v>0.8</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80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40</v>
      </c>
      <c r="I80" s="118" t="s">
        <v>21</v>
      </c>
      <c r="J80" s="122">
        <v>50</v>
      </c>
      <c r="K80" s="217" t="s">
        <v>60</v>
      </c>
      <c r="L80" s="189">
        <f t="shared" si="8"/>
        <v>0.8</v>
      </c>
      <c r="M80" s="124" t="s">
        <v>61</v>
      </c>
    </row>
    <row r="81" spans="2:13" ht="16.5" x14ac:dyDescent="0.35">
      <c r="B81" s="28"/>
      <c r="C81" s="51" t="s">
        <v>76</v>
      </c>
      <c r="D81" s="97">
        <v>2</v>
      </c>
      <c r="E81" s="74" t="s">
        <v>22</v>
      </c>
      <c r="F81" s="59">
        <v>100</v>
      </c>
      <c r="G81" s="60" t="s">
        <v>21</v>
      </c>
      <c r="H81" s="97">
        <f t="shared" si="5"/>
        <v>80</v>
      </c>
      <c r="I81" s="74" t="s">
        <v>21</v>
      </c>
      <c r="J81" s="58">
        <v>50</v>
      </c>
      <c r="K81" s="219" t="s">
        <v>60</v>
      </c>
      <c r="L81" s="209">
        <f t="shared" si="8"/>
        <v>1.6</v>
      </c>
      <c r="M81" s="84" t="s">
        <v>61</v>
      </c>
    </row>
    <row r="82" spans="2:13" ht="16.5" x14ac:dyDescent="0.35">
      <c r="B82" s="27" t="s">
        <v>182</v>
      </c>
      <c r="C82" s="53" t="s">
        <v>84</v>
      </c>
      <c r="D82" s="65">
        <v>4</v>
      </c>
      <c r="E82" s="55" t="s">
        <v>22</v>
      </c>
      <c r="F82" s="62">
        <v>250</v>
      </c>
      <c r="G82" s="63" t="s">
        <v>21</v>
      </c>
      <c r="H82" s="65">
        <f t="shared" si="5"/>
        <v>160</v>
      </c>
      <c r="I82" s="55" t="s">
        <v>21</v>
      </c>
      <c r="J82" s="58">
        <v>50</v>
      </c>
      <c r="K82" s="219" t="s">
        <v>60</v>
      </c>
      <c r="L82" s="191">
        <f t="shared" si="8"/>
        <v>3.2</v>
      </c>
      <c r="M82" s="30" t="s">
        <v>61</v>
      </c>
    </row>
    <row r="83" spans="2:13" ht="17" thickBot="1" x14ac:dyDescent="0.4">
      <c r="B83" s="153"/>
      <c r="C83" s="126" t="s">
        <v>84</v>
      </c>
      <c r="D83" s="148">
        <v>5</v>
      </c>
      <c r="E83" s="128" t="s">
        <v>22</v>
      </c>
      <c r="F83" s="129">
        <v>250</v>
      </c>
      <c r="G83" s="130" t="s">
        <v>21</v>
      </c>
      <c r="H83" s="148">
        <f t="shared" si="5"/>
        <v>200</v>
      </c>
      <c r="I83" s="128" t="s">
        <v>21</v>
      </c>
      <c r="J83" s="155">
        <v>50</v>
      </c>
      <c r="K83" s="221" t="s">
        <v>60</v>
      </c>
      <c r="L83" s="208">
        <f t="shared" si="8"/>
        <v>4</v>
      </c>
      <c r="M83" s="156" t="s">
        <v>61</v>
      </c>
    </row>
    <row r="84" spans="2:13" ht="17" thickTop="1" x14ac:dyDescent="0.35">
      <c r="B84" s="136" t="s">
        <v>140</v>
      </c>
      <c r="C84" s="170" t="s">
        <v>76</v>
      </c>
      <c r="D84" s="158">
        <v>60</v>
      </c>
      <c r="E84" s="118" t="s">
        <v>22</v>
      </c>
      <c r="F84" s="119">
        <v>4500</v>
      </c>
      <c r="G84" s="120" t="s">
        <v>21</v>
      </c>
      <c r="H84" s="158">
        <f t="shared" si="5"/>
        <v>2400</v>
      </c>
      <c r="I84" s="118" t="s">
        <v>21</v>
      </c>
      <c r="J84" s="122">
        <v>100</v>
      </c>
      <c r="K84" s="217" t="s">
        <v>60</v>
      </c>
      <c r="L84" s="189">
        <f t="shared" si="8"/>
        <v>24</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120</v>
      </c>
      <c r="G86" s="120" t="s">
        <v>21</v>
      </c>
      <c r="H86" s="158">
        <f t="shared" si="5"/>
        <v>40</v>
      </c>
      <c r="I86" s="118" t="s">
        <v>21</v>
      </c>
      <c r="J86" s="122">
        <v>20</v>
      </c>
      <c r="K86" s="217" t="s">
        <v>60</v>
      </c>
      <c r="L86" s="189">
        <f t="shared" ref="L86:L88" si="9">H86/J86</f>
        <v>2</v>
      </c>
      <c r="M86" s="124" t="s">
        <v>61</v>
      </c>
    </row>
    <row r="87" spans="2:13" ht="16.5" x14ac:dyDescent="0.35">
      <c r="B87" s="28" t="s">
        <v>149</v>
      </c>
      <c r="C87" s="51" t="s">
        <v>78</v>
      </c>
      <c r="D87" s="97">
        <v>2</v>
      </c>
      <c r="E87" s="74" t="s">
        <v>22</v>
      </c>
      <c r="F87" s="59">
        <f>3*H13</f>
        <v>120</v>
      </c>
      <c r="G87" s="60" t="s">
        <v>21</v>
      </c>
      <c r="H87" s="97">
        <f t="shared" si="5"/>
        <v>80</v>
      </c>
      <c r="I87" s="74" t="s">
        <v>21</v>
      </c>
      <c r="J87" s="58">
        <v>20</v>
      </c>
      <c r="K87" s="219" t="s">
        <v>60</v>
      </c>
      <c r="L87" s="209">
        <f t="shared" si="9"/>
        <v>4</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2</v>
      </c>
      <c r="I90" s="118" t="s">
        <v>21</v>
      </c>
      <c r="J90" s="122">
        <v>2</v>
      </c>
      <c r="K90" s="217" t="s">
        <v>60</v>
      </c>
      <c r="L90" s="189">
        <f t="shared" ref="L90:L117" si="10">H90/J90</f>
        <v>1</v>
      </c>
      <c r="M90" s="124" t="s">
        <v>61</v>
      </c>
    </row>
    <row r="91" spans="2:13" ht="16.5" x14ac:dyDescent="0.35">
      <c r="B91" s="86" t="s">
        <v>107</v>
      </c>
      <c r="C91" s="56" t="s">
        <v>77</v>
      </c>
      <c r="D91" s="111">
        <v>0.1</v>
      </c>
      <c r="E91" s="88" t="s">
        <v>22</v>
      </c>
      <c r="F91" s="89">
        <v>4</v>
      </c>
      <c r="G91" s="90" t="s">
        <v>21</v>
      </c>
      <c r="H91" s="111">
        <f t="shared" si="5"/>
        <v>4</v>
      </c>
      <c r="I91" s="88" t="s">
        <v>21</v>
      </c>
      <c r="J91" s="58">
        <v>2</v>
      </c>
      <c r="K91" s="220" t="s">
        <v>60</v>
      </c>
      <c r="L91" s="212">
        <f t="shared" si="10"/>
        <v>2</v>
      </c>
      <c r="M91" s="91" t="s">
        <v>61</v>
      </c>
    </row>
    <row r="92" spans="2:13" ht="16.5" x14ac:dyDescent="0.35">
      <c r="B92" s="27" t="s">
        <v>108</v>
      </c>
      <c r="C92" s="48" t="s">
        <v>77</v>
      </c>
      <c r="D92" s="110">
        <v>0.1</v>
      </c>
      <c r="E92" s="55" t="s">
        <v>22</v>
      </c>
      <c r="F92" s="62">
        <v>2</v>
      </c>
      <c r="G92" s="63" t="s">
        <v>21</v>
      </c>
      <c r="H92" s="110">
        <f t="shared" si="5"/>
        <v>2</v>
      </c>
      <c r="I92" s="55" t="s">
        <v>21</v>
      </c>
      <c r="J92" s="58">
        <v>2</v>
      </c>
      <c r="K92" s="219" t="s">
        <v>60</v>
      </c>
      <c r="L92" s="191">
        <f t="shared" si="10"/>
        <v>1</v>
      </c>
      <c r="M92" s="30" t="s">
        <v>61</v>
      </c>
    </row>
    <row r="93" spans="2:13" ht="17" thickBot="1" x14ac:dyDescent="0.4">
      <c r="B93" s="180"/>
      <c r="C93" s="161" t="s">
        <v>88</v>
      </c>
      <c r="D93" s="181">
        <v>0.1</v>
      </c>
      <c r="E93" s="163" t="s">
        <v>22</v>
      </c>
      <c r="F93" s="164">
        <v>2</v>
      </c>
      <c r="G93" s="165" t="s">
        <v>21</v>
      </c>
      <c r="H93" s="181">
        <f t="shared" si="5"/>
        <v>2</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1000</v>
      </c>
      <c r="I94" s="118" t="s">
        <v>21</v>
      </c>
      <c r="J94" s="122">
        <v>40</v>
      </c>
      <c r="K94" s="217" t="s">
        <v>60</v>
      </c>
      <c r="L94" s="189">
        <f t="shared" si="10"/>
        <v>25</v>
      </c>
      <c r="M94" s="124" t="s">
        <v>61</v>
      </c>
    </row>
    <row r="95" spans="2:13" ht="17" thickBot="1" x14ac:dyDescent="0.4">
      <c r="B95" s="153" t="s">
        <v>130</v>
      </c>
      <c r="C95" s="126" t="s">
        <v>76</v>
      </c>
      <c r="D95" s="148">
        <v>50</v>
      </c>
      <c r="E95" s="128" t="s">
        <v>22</v>
      </c>
      <c r="F95" s="129">
        <v>2000</v>
      </c>
      <c r="G95" s="130" t="s">
        <v>21</v>
      </c>
      <c r="H95" s="148">
        <f t="shared" si="5"/>
        <v>2000</v>
      </c>
      <c r="I95" s="128" t="s">
        <v>21</v>
      </c>
      <c r="J95" s="155">
        <v>40</v>
      </c>
      <c r="K95" s="221" t="s">
        <v>60</v>
      </c>
      <c r="L95" s="208">
        <f t="shared" si="10"/>
        <v>50</v>
      </c>
      <c r="M95" s="156" t="s">
        <v>61</v>
      </c>
    </row>
    <row r="96" spans="2:13" ht="17" thickTop="1" x14ac:dyDescent="0.35">
      <c r="B96" s="136" t="s">
        <v>39</v>
      </c>
      <c r="C96" s="170" t="s">
        <v>76</v>
      </c>
      <c r="D96" s="141">
        <v>0.25</v>
      </c>
      <c r="E96" s="118" t="s">
        <v>40</v>
      </c>
      <c r="F96" s="143"/>
      <c r="G96" s="120"/>
      <c r="H96" s="141">
        <f t="shared" ref="H96:H99" si="11">$H$13*D96</f>
        <v>10</v>
      </c>
      <c r="I96" s="118" t="s">
        <v>41</v>
      </c>
      <c r="J96" s="122">
        <v>0.2</v>
      </c>
      <c r="K96" s="217" t="s">
        <v>138</v>
      </c>
      <c r="L96" s="189">
        <f t="shared" si="10"/>
        <v>50</v>
      </c>
      <c r="M96" s="124" t="s">
        <v>61</v>
      </c>
    </row>
    <row r="97" spans="2:13" ht="16.5" x14ac:dyDescent="0.35">
      <c r="B97" s="28" t="s">
        <v>183</v>
      </c>
      <c r="C97" s="51" t="s">
        <v>76</v>
      </c>
      <c r="D97" s="95">
        <v>0.5</v>
      </c>
      <c r="E97" s="74" t="s">
        <v>40</v>
      </c>
      <c r="F97" s="59"/>
      <c r="G97" s="60"/>
      <c r="H97" s="95">
        <f t="shared" si="11"/>
        <v>20</v>
      </c>
      <c r="I97" s="74" t="s">
        <v>41</v>
      </c>
      <c r="J97" s="58">
        <v>0.2</v>
      </c>
      <c r="K97" s="219" t="s">
        <v>138</v>
      </c>
      <c r="L97" s="215">
        <f t="shared" si="10"/>
        <v>100</v>
      </c>
      <c r="M97" s="84" t="s">
        <v>61</v>
      </c>
    </row>
    <row r="98" spans="2:13" ht="16.5" x14ac:dyDescent="0.35">
      <c r="B98" s="85" t="s">
        <v>184</v>
      </c>
      <c r="C98" s="48" t="s">
        <v>76</v>
      </c>
      <c r="D98" s="69">
        <v>0.75</v>
      </c>
      <c r="E98" s="55" t="s">
        <v>40</v>
      </c>
      <c r="F98" s="62"/>
      <c r="G98" s="63"/>
      <c r="H98" s="69">
        <f t="shared" si="11"/>
        <v>30</v>
      </c>
      <c r="I98" s="55" t="s">
        <v>41</v>
      </c>
      <c r="J98" s="58">
        <v>0.2</v>
      </c>
      <c r="K98" s="219" t="s">
        <v>138</v>
      </c>
      <c r="L98" s="196">
        <f t="shared" si="10"/>
        <v>150</v>
      </c>
      <c r="M98" s="30" t="s">
        <v>61</v>
      </c>
    </row>
    <row r="99" spans="2:13" ht="17" thickBot="1" x14ac:dyDescent="0.4">
      <c r="B99" s="153"/>
      <c r="C99" s="126" t="s">
        <v>76</v>
      </c>
      <c r="D99" s="148">
        <v>1</v>
      </c>
      <c r="E99" s="128" t="s">
        <v>40</v>
      </c>
      <c r="F99" s="129"/>
      <c r="G99" s="130"/>
      <c r="H99" s="148">
        <f t="shared" si="11"/>
        <v>40</v>
      </c>
      <c r="I99" s="128" t="s">
        <v>41</v>
      </c>
      <c r="J99" s="155">
        <v>0.2</v>
      </c>
      <c r="K99" s="221" t="s">
        <v>138</v>
      </c>
      <c r="L99" s="213">
        <f t="shared" si="10"/>
        <v>200</v>
      </c>
      <c r="M99" s="156" t="s">
        <v>61</v>
      </c>
    </row>
    <row r="100" spans="2:13" ht="17" thickTop="1" x14ac:dyDescent="0.35">
      <c r="B100" s="136" t="s">
        <v>122</v>
      </c>
      <c r="C100" s="170" t="s">
        <v>77</v>
      </c>
      <c r="D100" s="158">
        <v>2</v>
      </c>
      <c r="E100" s="118" t="s">
        <v>22</v>
      </c>
      <c r="F100" s="119">
        <v>125</v>
      </c>
      <c r="G100" s="120" t="s">
        <v>21</v>
      </c>
      <c r="H100" s="158">
        <f t="shared" si="5"/>
        <v>80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20</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2</v>
      </c>
      <c r="I102" s="118" t="s">
        <v>21</v>
      </c>
      <c r="J102" s="122">
        <v>5</v>
      </c>
      <c r="K102" s="217" t="s">
        <v>60</v>
      </c>
      <c r="L102" s="195">
        <f t="shared" si="10"/>
        <v>0.4</v>
      </c>
      <c r="M102" s="124" t="s">
        <v>61</v>
      </c>
    </row>
    <row r="103" spans="2:13" ht="16.5" x14ac:dyDescent="0.35">
      <c r="B103" s="28" t="s">
        <v>85</v>
      </c>
      <c r="C103" s="51" t="s">
        <v>76</v>
      </c>
      <c r="D103" s="95">
        <v>0.1</v>
      </c>
      <c r="E103" s="74" t="s">
        <v>22</v>
      </c>
      <c r="F103" s="59">
        <v>2</v>
      </c>
      <c r="G103" s="60" t="s">
        <v>21</v>
      </c>
      <c r="H103" s="95">
        <f t="shared" si="5"/>
        <v>2</v>
      </c>
      <c r="I103" s="74" t="s">
        <v>21</v>
      </c>
      <c r="J103" s="58">
        <v>5</v>
      </c>
      <c r="K103" s="219" t="s">
        <v>60</v>
      </c>
      <c r="L103" s="215">
        <f t="shared" si="10"/>
        <v>0.4</v>
      </c>
      <c r="M103" s="84" t="s">
        <v>61</v>
      </c>
    </row>
    <row r="104" spans="2:13" ht="16.5" x14ac:dyDescent="0.35">
      <c r="B104" s="85" t="s">
        <v>86</v>
      </c>
      <c r="C104" s="48" t="s">
        <v>83</v>
      </c>
      <c r="D104" s="110">
        <v>0.3</v>
      </c>
      <c r="E104" s="55" t="s">
        <v>22</v>
      </c>
      <c r="F104" s="62">
        <v>10</v>
      </c>
      <c r="G104" s="63" t="s">
        <v>21</v>
      </c>
      <c r="H104" s="110">
        <f t="shared" si="5"/>
        <v>10</v>
      </c>
      <c r="I104" s="55" t="s">
        <v>21</v>
      </c>
      <c r="J104" s="58">
        <v>5</v>
      </c>
      <c r="K104" s="219" t="s">
        <v>60</v>
      </c>
      <c r="L104" s="196">
        <f t="shared" si="10"/>
        <v>2</v>
      </c>
      <c r="M104" s="30" t="s">
        <v>61</v>
      </c>
    </row>
    <row r="105" spans="2:13" ht="16.5" x14ac:dyDescent="0.35">
      <c r="B105" s="28" t="s">
        <v>87</v>
      </c>
      <c r="C105" s="51" t="s">
        <v>88</v>
      </c>
      <c r="D105" s="93">
        <v>0.25</v>
      </c>
      <c r="E105" s="74" t="s">
        <v>22</v>
      </c>
      <c r="F105" s="59">
        <v>20</v>
      </c>
      <c r="G105" s="60" t="s">
        <v>21</v>
      </c>
      <c r="H105" s="93">
        <f t="shared" si="5"/>
        <v>10</v>
      </c>
      <c r="I105" s="74" t="s">
        <v>21</v>
      </c>
      <c r="J105" s="58">
        <v>2</v>
      </c>
      <c r="K105" s="219" t="s">
        <v>60</v>
      </c>
      <c r="L105" s="215">
        <f t="shared" si="10"/>
        <v>5</v>
      </c>
      <c r="M105" s="84" t="s">
        <v>61</v>
      </c>
    </row>
    <row r="106" spans="2:13" ht="16.5" x14ac:dyDescent="0.35">
      <c r="B106" s="85" t="s">
        <v>90</v>
      </c>
      <c r="C106" s="48" t="s">
        <v>76</v>
      </c>
      <c r="D106" s="110">
        <v>0.2</v>
      </c>
      <c r="E106" s="55" t="s">
        <v>22</v>
      </c>
      <c r="F106" s="62">
        <v>10</v>
      </c>
      <c r="G106" s="63" t="s">
        <v>21</v>
      </c>
      <c r="H106" s="65">
        <f t="shared" ref="H106:H117" si="12">IF($H$13*D106&lt;=F106,$H$13*D106,F106)</f>
        <v>8</v>
      </c>
      <c r="I106" s="55" t="s">
        <v>21</v>
      </c>
      <c r="J106" s="58">
        <v>5</v>
      </c>
      <c r="K106" s="219" t="s">
        <v>60</v>
      </c>
      <c r="L106" s="196">
        <f t="shared" si="10"/>
        <v>1.6</v>
      </c>
      <c r="M106" s="30" t="s">
        <v>61</v>
      </c>
    </row>
    <row r="107" spans="2:13" ht="17" thickBot="1" x14ac:dyDescent="0.4">
      <c r="B107" s="125"/>
      <c r="C107" s="179" t="s">
        <v>76</v>
      </c>
      <c r="D107" s="127">
        <v>0.3</v>
      </c>
      <c r="E107" s="128" t="s">
        <v>22</v>
      </c>
      <c r="F107" s="129">
        <v>10</v>
      </c>
      <c r="G107" s="130" t="s">
        <v>21</v>
      </c>
      <c r="H107" s="127">
        <f t="shared" si="12"/>
        <v>10</v>
      </c>
      <c r="I107" s="128" t="s">
        <v>21</v>
      </c>
      <c r="J107" s="155">
        <v>5</v>
      </c>
      <c r="K107" s="221" t="s">
        <v>60</v>
      </c>
      <c r="L107" s="213">
        <f t="shared" si="10"/>
        <v>2</v>
      </c>
      <c r="M107" s="156" t="s">
        <v>61</v>
      </c>
    </row>
    <row r="108" spans="2:13" ht="17" thickTop="1" x14ac:dyDescent="0.35">
      <c r="B108" s="115" t="s">
        <v>92</v>
      </c>
      <c r="C108" s="116" t="s">
        <v>91</v>
      </c>
      <c r="D108" s="158">
        <v>50</v>
      </c>
      <c r="E108" s="118" t="s">
        <v>33</v>
      </c>
      <c r="F108" s="119">
        <f>50*H13</f>
        <v>2000</v>
      </c>
      <c r="G108" s="120" t="s">
        <v>34</v>
      </c>
      <c r="H108" s="158">
        <f t="shared" si="12"/>
        <v>2000</v>
      </c>
      <c r="I108" s="118" t="s">
        <v>34</v>
      </c>
      <c r="J108" s="122">
        <v>1</v>
      </c>
      <c r="K108" s="217" t="s">
        <v>60</v>
      </c>
      <c r="L108" s="195">
        <f t="shared" si="10"/>
        <v>2000</v>
      </c>
      <c r="M108" s="124" t="s">
        <v>61</v>
      </c>
    </row>
    <row r="109" spans="2:13" ht="17" thickBot="1" x14ac:dyDescent="0.4">
      <c r="B109" s="125" t="s">
        <v>73</v>
      </c>
      <c r="C109" s="179" t="s">
        <v>76</v>
      </c>
      <c r="D109" s="146">
        <v>0.25</v>
      </c>
      <c r="E109" s="137" t="s">
        <v>27</v>
      </c>
      <c r="F109" s="129">
        <f>0.75*H13</f>
        <v>30</v>
      </c>
      <c r="G109" s="177" t="s">
        <v>27</v>
      </c>
      <c r="H109" s="146">
        <f t="shared" si="12"/>
        <v>10</v>
      </c>
      <c r="I109" s="137" t="s">
        <v>27</v>
      </c>
      <c r="J109" s="155">
        <v>200</v>
      </c>
      <c r="K109" s="221" t="s">
        <v>80</v>
      </c>
      <c r="L109" s="214">
        <f t="shared" si="10"/>
        <v>0.05</v>
      </c>
      <c r="M109" s="168" t="s">
        <v>64</v>
      </c>
    </row>
    <row r="110" spans="2:13" ht="17" thickTop="1" x14ac:dyDescent="0.35">
      <c r="B110" s="115" t="s">
        <v>45</v>
      </c>
      <c r="C110" s="116" t="s">
        <v>76</v>
      </c>
      <c r="D110" s="141">
        <v>0.05</v>
      </c>
      <c r="E110" s="118" t="s">
        <v>22</v>
      </c>
      <c r="F110" s="119">
        <f>0.1*H13</f>
        <v>4</v>
      </c>
      <c r="G110" s="120" t="s">
        <v>21</v>
      </c>
      <c r="H110" s="141">
        <f t="shared" si="12"/>
        <v>2</v>
      </c>
      <c r="I110" s="118" t="s">
        <v>21</v>
      </c>
      <c r="J110" s="122">
        <v>10</v>
      </c>
      <c r="K110" s="217" t="s">
        <v>60</v>
      </c>
      <c r="L110" s="195">
        <f t="shared" si="10"/>
        <v>0.2</v>
      </c>
      <c r="M110" s="124" t="s">
        <v>61</v>
      </c>
    </row>
    <row r="111" spans="2:13" ht="17" thickBot="1" x14ac:dyDescent="0.4">
      <c r="B111" s="125" t="s">
        <v>114</v>
      </c>
      <c r="C111" s="179" t="s">
        <v>76</v>
      </c>
      <c r="D111" s="127">
        <v>0.1</v>
      </c>
      <c r="E111" s="128" t="s">
        <v>22</v>
      </c>
      <c r="F111" s="129">
        <f>0.2*H13</f>
        <v>8</v>
      </c>
      <c r="G111" s="130" t="s">
        <v>21</v>
      </c>
      <c r="H111" s="127">
        <f t="shared" si="12"/>
        <v>4</v>
      </c>
      <c r="I111" s="128" t="s">
        <v>21</v>
      </c>
      <c r="J111" s="155">
        <v>10</v>
      </c>
      <c r="K111" s="221" t="s">
        <v>60</v>
      </c>
      <c r="L111" s="213">
        <f t="shared" si="10"/>
        <v>0.4</v>
      </c>
      <c r="M111" s="156" t="s">
        <v>61</v>
      </c>
    </row>
    <row r="112" spans="2:13" ht="17" thickTop="1" x14ac:dyDescent="0.35">
      <c r="B112" s="115" t="s">
        <v>116</v>
      </c>
      <c r="C112" s="123" t="s">
        <v>117</v>
      </c>
      <c r="D112" s="141">
        <v>0.02</v>
      </c>
      <c r="E112" s="118" t="s">
        <v>22</v>
      </c>
      <c r="F112" s="119">
        <v>2</v>
      </c>
      <c r="G112" s="120" t="s">
        <v>21</v>
      </c>
      <c r="H112" s="117">
        <f t="shared" si="12"/>
        <v>0.8</v>
      </c>
      <c r="I112" s="118" t="s">
        <v>21</v>
      </c>
      <c r="J112" s="122">
        <v>0.4</v>
      </c>
      <c r="K112" s="217" t="s">
        <v>60</v>
      </c>
      <c r="L112" s="195">
        <f t="shared" si="10"/>
        <v>2</v>
      </c>
      <c r="M112" s="124" t="s">
        <v>61</v>
      </c>
    </row>
    <row r="113" spans="2:13" ht="17" thickBot="1" x14ac:dyDescent="0.4">
      <c r="B113" s="125" t="s">
        <v>128</v>
      </c>
      <c r="C113" s="179" t="s">
        <v>117</v>
      </c>
      <c r="D113" s="159">
        <v>1E-3</v>
      </c>
      <c r="E113" s="128" t="s">
        <v>22</v>
      </c>
      <c r="F113" s="129">
        <v>10</v>
      </c>
      <c r="G113" s="130" t="s">
        <v>115</v>
      </c>
      <c r="H113" s="159">
        <f t="shared" si="12"/>
        <v>0.04</v>
      </c>
      <c r="I113" s="128" t="s">
        <v>21</v>
      </c>
      <c r="J113" s="155">
        <v>0.4</v>
      </c>
      <c r="K113" s="221" t="s">
        <v>60</v>
      </c>
      <c r="L113" s="213">
        <f t="shared" si="10"/>
        <v>9.9999999999999992E-2</v>
      </c>
      <c r="M113" s="156" t="s">
        <v>61</v>
      </c>
    </row>
    <row r="114" spans="2:13" ht="17" thickTop="1" x14ac:dyDescent="0.35">
      <c r="B114" s="115" t="s">
        <v>93</v>
      </c>
      <c r="C114" s="116" t="s">
        <v>91</v>
      </c>
      <c r="D114" s="117">
        <v>0.1</v>
      </c>
      <c r="E114" s="183" t="s">
        <v>27</v>
      </c>
      <c r="F114" s="119">
        <v>2</v>
      </c>
      <c r="G114" s="184" t="s">
        <v>27</v>
      </c>
      <c r="H114" s="117">
        <f t="shared" si="12"/>
        <v>2</v>
      </c>
      <c r="I114" s="142" t="s">
        <v>27</v>
      </c>
      <c r="J114" s="122">
        <v>1</v>
      </c>
      <c r="K114" s="217" t="s">
        <v>60</v>
      </c>
      <c r="L114" s="195">
        <f t="shared" si="10"/>
        <v>2</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40</v>
      </c>
      <c r="I116" s="118" t="s">
        <v>21</v>
      </c>
      <c r="J116" s="122">
        <v>50</v>
      </c>
      <c r="K116" s="217" t="s">
        <v>60</v>
      </c>
      <c r="L116" s="195">
        <f t="shared" si="10"/>
        <v>0.8</v>
      </c>
      <c r="M116" s="124" t="s">
        <v>61</v>
      </c>
    </row>
    <row r="117" spans="2:13" ht="16.5" x14ac:dyDescent="0.35">
      <c r="B117" s="73" t="s">
        <v>111</v>
      </c>
      <c r="C117" s="49" t="s">
        <v>76</v>
      </c>
      <c r="D117" s="97">
        <v>3</v>
      </c>
      <c r="E117" s="74" t="s">
        <v>22</v>
      </c>
      <c r="F117" s="59">
        <v>200</v>
      </c>
      <c r="G117" s="60" t="s">
        <v>21</v>
      </c>
      <c r="H117" s="97">
        <f t="shared" si="12"/>
        <v>120</v>
      </c>
      <c r="I117" s="74" t="s">
        <v>21</v>
      </c>
      <c r="J117" s="58">
        <v>50</v>
      </c>
      <c r="K117" s="219" t="s">
        <v>60</v>
      </c>
      <c r="L117" s="215">
        <f t="shared" si="10"/>
        <v>2.4</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160</v>
      </c>
      <c r="I119" s="128" t="s">
        <v>21</v>
      </c>
      <c r="J119" s="155">
        <v>50</v>
      </c>
      <c r="K119" s="221" t="s">
        <v>60</v>
      </c>
      <c r="L119" s="213">
        <f>H119/J119</f>
        <v>3.2</v>
      </c>
      <c r="M119" s="156" t="s">
        <v>61</v>
      </c>
    </row>
    <row r="120" spans="2:13" ht="17" thickTop="1" x14ac:dyDescent="0.35">
      <c r="B120" s="115" t="s">
        <v>46</v>
      </c>
      <c r="C120" s="116" t="s">
        <v>76</v>
      </c>
      <c r="D120" s="158">
        <v>15</v>
      </c>
      <c r="E120" s="118" t="s">
        <v>22</v>
      </c>
      <c r="F120" s="119">
        <f>40*H13</f>
        <v>1600</v>
      </c>
      <c r="G120" s="120" t="s">
        <v>186</v>
      </c>
      <c r="H120" s="158">
        <f t="shared" si="13"/>
        <v>600</v>
      </c>
      <c r="I120" s="118" t="s">
        <v>21</v>
      </c>
      <c r="J120" s="122">
        <v>130</v>
      </c>
      <c r="K120" s="217" t="s">
        <v>60</v>
      </c>
      <c r="L120" s="195">
        <f t="shared" ref="L120:L124" si="14">H120/J120</f>
        <v>4.615384615384615</v>
      </c>
      <c r="M120" s="124" t="s">
        <v>61</v>
      </c>
    </row>
    <row r="121" spans="2:13" ht="17" thickBot="1" x14ac:dyDescent="0.4">
      <c r="B121" s="125"/>
      <c r="C121" s="179" t="s">
        <v>76</v>
      </c>
      <c r="D121" s="148">
        <v>20</v>
      </c>
      <c r="E121" s="128" t="s">
        <v>22</v>
      </c>
      <c r="F121" s="129">
        <v>1000</v>
      </c>
      <c r="G121" s="130" t="s">
        <v>21</v>
      </c>
      <c r="H121" s="148">
        <f t="shared" si="13"/>
        <v>800</v>
      </c>
      <c r="I121" s="128" t="s">
        <v>21</v>
      </c>
      <c r="J121" s="155">
        <v>130</v>
      </c>
      <c r="K121" s="221" t="s">
        <v>60</v>
      </c>
      <c r="L121" s="213">
        <f t="shared" si="14"/>
        <v>6.1538461538461542</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800</v>
      </c>
      <c r="I123" s="76" t="s">
        <v>29</v>
      </c>
      <c r="J123" s="58">
        <v>500</v>
      </c>
      <c r="K123" s="219" t="s">
        <v>60</v>
      </c>
      <c r="L123" s="215">
        <f t="shared" si="14"/>
        <v>1.6</v>
      </c>
      <c r="M123" s="96" t="s">
        <v>64</v>
      </c>
    </row>
    <row r="124" spans="2:13" ht="16.5" x14ac:dyDescent="0.35">
      <c r="B124" s="27"/>
      <c r="C124" s="48" t="s">
        <v>76</v>
      </c>
      <c r="D124" s="65">
        <v>80</v>
      </c>
      <c r="E124" s="66" t="s">
        <v>27</v>
      </c>
      <c r="F124" s="62"/>
      <c r="G124" s="63"/>
      <c r="H124" s="65">
        <f t="shared" si="15"/>
        <v>3200</v>
      </c>
      <c r="I124" s="66" t="s">
        <v>29</v>
      </c>
      <c r="J124" s="58">
        <v>500</v>
      </c>
      <c r="K124" s="219" t="s">
        <v>60</v>
      </c>
      <c r="L124" s="196">
        <f t="shared" si="14"/>
        <v>6.4</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20</v>
      </c>
      <c r="I126" s="118" t="s">
        <v>34</v>
      </c>
      <c r="J126" s="122">
        <v>10</v>
      </c>
      <c r="K126" s="217" t="s">
        <v>60</v>
      </c>
      <c r="L126" s="195">
        <f t="shared" ref="L126:L131" si="17">H126/J126</f>
        <v>2</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40</v>
      </c>
      <c r="I128" s="118" t="s">
        <v>21</v>
      </c>
      <c r="J128" s="122">
        <v>10</v>
      </c>
      <c r="K128" s="217" t="s">
        <v>60</v>
      </c>
      <c r="L128" s="195">
        <f t="shared" si="17"/>
        <v>4</v>
      </c>
      <c r="M128" s="124" t="s">
        <v>61</v>
      </c>
    </row>
    <row r="129" spans="2:13" ht="17" thickBot="1" x14ac:dyDescent="0.4">
      <c r="B129" s="125" t="s">
        <v>94</v>
      </c>
      <c r="C129" s="179" t="s">
        <v>76</v>
      </c>
      <c r="D129" s="127">
        <v>1.2</v>
      </c>
      <c r="E129" s="128" t="s">
        <v>22</v>
      </c>
      <c r="F129" s="129"/>
      <c r="G129" s="130"/>
      <c r="H129" s="148">
        <f t="shared" si="18"/>
        <v>48</v>
      </c>
      <c r="I129" s="128" t="s">
        <v>21</v>
      </c>
      <c r="J129" s="155">
        <v>10</v>
      </c>
      <c r="K129" s="221" t="s">
        <v>60</v>
      </c>
      <c r="L129" s="213">
        <f t="shared" si="17"/>
        <v>4.8</v>
      </c>
      <c r="M129" s="156" t="s">
        <v>61</v>
      </c>
    </row>
    <row r="130" spans="2:13" ht="17" thickTop="1" x14ac:dyDescent="0.35">
      <c r="B130" s="115" t="s">
        <v>96</v>
      </c>
      <c r="C130" s="116" t="s">
        <v>91</v>
      </c>
      <c r="D130" s="158">
        <v>1</v>
      </c>
      <c r="E130" s="118" t="s">
        <v>68</v>
      </c>
      <c r="F130" s="119">
        <v>50</v>
      </c>
      <c r="G130" s="120" t="s">
        <v>67</v>
      </c>
      <c r="H130" s="158">
        <f t="shared" si="16"/>
        <v>40</v>
      </c>
      <c r="I130" s="118" t="s">
        <v>49</v>
      </c>
      <c r="J130" s="122">
        <v>1</v>
      </c>
      <c r="K130" s="217" t="s">
        <v>69</v>
      </c>
      <c r="L130" s="195">
        <f t="shared" si="17"/>
        <v>40</v>
      </c>
      <c r="M130" s="124" t="s">
        <v>61</v>
      </c>
    </row>
    <row r="131" spans="2:13" ht="17" thickBot="1" x14ac:dyDescent="0.4">
      <c r="B131" s="125" t="s">
        <v>187</v>
      </c>
      <c r="C131" s="179" t="s">
        <v>91</v>
      </c>
      <c r="D131" s="148">
        <v>1</v>
      </c>
      <c r="E131" s="128" t="s">
        <v>68</v>
      </c>
      <c r="F131" s="129">
        <v>50</v>
      </c>
      <c r="G131" s="130" t="s">
        <v>67</v>
      </c>
      <c r="H131" s="148">
        <f t="shared" si="16"/>
        <v>40</v>
      </c>
      <c r="I131" s="128" t="s">
        <v>49</v>
      </c>
      <c r="J131" s="155">
        <v>0.5</v>
      </c>
      <c r="K131" s="221" t="s">
        <v>69</v>
      </c>
      <c r="L131" s="213">
        <f t="shared" si="17"/>
        <v>80</v>
      </c>
      <c r="M131" s="156" t="s">
        <v>61</v>
      </c>
    </row>
    <row r="132" spans="2:13" ht="17" thickTop="1" x14ac:dyDescent="0.35">
      <c r="B132" s="115" t="s">
        <v>70</v>
      </c>
      <c r="C132" s="116" t="s">
        <v>91</v>
      </c>
      <c r="D132" s="158">
        <v>20</v>
      </c>
      <c r="E132" s="118" t="s">
        <v>72</v>
      </c>
      <c r="F132" s="119">
        <v>1000</v>
      </c>
      <c r="G132" s="120" t="s">
        <v>61</v>
      </c>
      <c r="H132" s="158">
        <f t="shared" si="16"/>
        <v>800</v>
      </c>
      <c r="I132" s="118" t="s">
        <v>61</v>
      </c>
      <c r="J132" s="122"/>
      <c r="K132" s="217"/>
      <c r="L132" s="195">
        <f t="shared" ref="L132:L135" si="19">H132</f>
        <v>800</v>
      </c>
      <c r="M132" s="124" t="s">
        <v>61</v>
      </c>
    </row>
    <row r="133" spans="2:13" ht="17" thickBot="1" x14ac:dyDescent="0.4">
      <c r="B133" s="125" t="s">
        <v>71</v>
      </c>
      <c r="C133" s="179" t="s">
        <v>91</v>
      </c>
      <c r="D133" s="148">
        <v>10</v>
      </c>
      <c r="E133" s="128" t="s">
        <v>72</v>
      </c>
      <c r="F133" s="129">
        <v>1000</v>
      </c>
      <c r="G133" s="130" t="s">
        <v>61</v>
      </c>
      <c r="H133" s="148">
        <f t="shared" si="16"/>
        <v>400</v>
      </c>
      <c r="I133" s="128" t="s">
        <v>61</v>
      </c>
      <c r="J133" s="155"/>
      <c r="K133" s="221"/>
      <c r="L133" s="213">
        <f t="shared" si="19"/>
        <v>400</v>
      </c>
      <c r="M133" s="156" t="s">
        <v>61</v>
      </c>
    </row>
    <row r="134" spans="2:13" ht="17" thickTop="1" x14ac:dyDescent="0.35">
      <c r="B134" s="157" t="s">
        <v>146</v>
      </c>
      <c r="C134" s="116" t="s">
        <v>76</v>
      </c>
      <c r="D134" s="158">
        <v>3</v>
      </c>
      <c r="E134" s="118" t="s">
        <v>72</v>
      </c>
      <c r="F134" s="119"/>
      <c r="G134" s="120"/>
      <c r="H134" s="158">
        <f t="shared" ref="H134:H135" si="20">$H$13*D134</f>
        <v>120</v>
      </c>
      <c r="I134" s="118" t="s">
        <v>61</v>
      </c>
      <c r="J134" s="122"/>
      <c r="K134" s="217"/>
      <c r="L134" s="195">
        <f t="shared" si="19"/>
        <v>120</v>
      </c>
      <c r="M134" s="124" t="s">
        <v>61</v>
      </c>
    </row>
    <row r="135" spans="2:13" ht="17" thickBot="1" x14ac:dyDescent="0.4">
      <c r="B135" s="153" t="s">
        <v>145</v>
      </c>
      <c r="C135" s="179" t="s">
        <v>76</v>
      </c>
      <c r="D135" s="148">
        <v>5</v>
      </c>
      <c r="E135" s="128" t="s">
        <v>72</v>
      </c>
      <c r="F135" s="129"/>
      <c r="G135" s="130"/>
      <c r="H135" s="148">
        <f t="shared" si="20"/>
        <v>200</v>
      </c>
      <c r="I135" s="128" t="s">
        <v>61</v>
      </c>
      <c r="J135" s="155"/>
      <c r="K135" s="221"/>
      <c r="L135" s="213">
        <f t="shared" si="19"/>
        <v>200</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80</v>
      </c>
      <c r="I137" s="88" t="s">
        <v>21</v>
      </c>
      <c r="J137" s="58">
        <v>20</v>
      </c>
      <c r="K137" s="220" t="s">
        <v>60</v>
      </c>
      <c r="L137" s="216">
        <f t="shared" ref="L137:L142" si="22">H137/J137</f>
        <v>4</v>
      </c>
      <c r="M137" s="91" t="s">
        <v>61</v>
      </c>
    </row>
    <row r="138" spans="2:13" ht="16.5" x14ac:dyDescent="0.35">
      <c r="B138" s="27" t="s">
        <v>101</v>
      </c>
      <c r="C138" s="48" t="s">
        <v>76</v>
      </c>
      <c r="D138" s="65">
        <v>1</v>
      </c>
      <c r="E138" s="55" t="s">
        <v>22</v>
      </c>
      <c r="F138" s="62">
        <v>150</v>
      </c>
      <c r="G138" s="63" t="s">
        <v>20</v>
      </c>
      <c r="H138" s="65">
        <f t="shared" si="21"/>
        <v>40</v>
      </c>
      <c r="I138" s="55" t="s">
        <v>21</v>
      </c>
      <c r="J138" s="58">
        <v>20</v>
      </c>
      <c r="K138" s="219" t="s">
        <v>60</v>
      </c>
      <c r="L138" s="196">
        <f t="shared" si="22"/>
        <v>2</v>
      </c>
      <c r="M138" s="30" t="s">
        <v>61</v>
      </c>
    </row>
    <row r="139" spans="2:13" ht="16.5" x14ac:dyDescent="0.35">
      <c r="B139" s="86" t="s">
        <v>102</v>
      </c>
      <c r="C139" s="56" t="s">
        <v>76</v>
      </c>
      <c r="D139" s="112">
        <v>1</v>
      </c>
      <c r="E139" s="88" t="s">
        <v>22</v>
      </c>
      <c r="F139" s="89">
        <v>150</v>
      </c>
      <c r="G139" s="90" t="s">
        <v>20</v>
      </c>
      <c r="H139" s="112">
        <f t="shared" si="21"/>
        <v>40</v>
      </c>
      <c r="I139" s="88" t="s">
        <v>21</v>
      </c>
      <c r="J139" s="58">
        <v>20</v>
      </c>
      <c r="K139" s="220" t="s">
        <v>60</v>
      </c>
      <c r="L139" s="216">
        <f t="shared" si="22"/>
        <v>2</v>
      </c>
      <c r="M139" s="91" t="s">
        <v>61</v>
      </c>
    </row>
    <row r="140" spans="2:13" ht="16.5" x14ac:dyDescent="0.35">
      <c r="B140" s="27" t="s">
        <v>99</v>
      </c>
      <c r="C140" s="48" t="s">
        <v>84</v>
      </c>
      <c r="D140" s="65">
        <v>4</v>
      </c>
      <c r="E140" s="55" t="s">
        <v>22</v>
      </c>
      <c r="F140" s="62">
        <v>150</v>
      </c>
      <c r="G140" s="63" t="s">
        <v>20</v>
      </c>
      <c r="H140" s="65">
        <f t="shared" si="21"/>
        <v>150</v>
      </c>
      <c r="I140" s="55" t="s">
        <v>21</v>
      </c>
      <c r="J140" s="58">
        <v>20</v>
      </c>
      <c r="K140" s="219" t="s">
        <v>60</v>
      </c>
      <c r="L140" s="196">
        <f t="shared" si="22"/>
        <v>7.5</v>
      </c>
      <c r="M140" s="30" t="s">
        <v>61</v>
      </c>
    </row>
    <row r="141" spans="2:13" ht="17.5" x14ac:dyDescent="0.4">
      <c r="B141" s="92" t="s">
        <v>103</v>
      </c>
      <c r="C141" s="49" t="s">
        <v>84</v>
      </c>
      <c r="D141" s="97">
        <v>4</v>
      </c>
      <c r="E141" s="74" t="s">
        <v>22</v>
      </c>
      <c r="F141" s="59">
        <v>150</v>
      </c>
      <c r="G141" s="60" t="s">
        <v>20</v>
      </c>
      <c r="H141" s="97">
        <f t="shared" si="21"/>
        <v>150</v>
      </c>
      <c r="I141" s="74" t="s">
        <v>21</v>
      </c>
      <c r="J141" s="58">
        <v>20</v>
      </c>
      <c r="K141" s="219" t="s">
        <v>60</v>
      </c>
      <c r="L141" s="215">
        <f t="shared" si="22"/>
        <v>7.5</v>
      </c>
      <c r="M141" s="84" t="s">
        <v>61</v>
      </c>
    </row>
    <row r="142" spans="2:13" ht="16.5" x14ac:dyDescent="0.35">
      <c r="B142" s="85" t="s">
        <v>104</v>
      </c>
      <c r="C142" s="48" t="s">
        <v>84</v>
      </c>
      <c r="D142" s="65">
        <v>3</v>
      </c>
      <c r="E142" s="55" t="s">
        <v>22</v>
      </c>
      <c r="F142" s="62">
        <v>150</v>
      </c>
      <c r="G142" s="63" t="s">
        <v>20</v>
      </c>
      <c r="H142" s="65">
        <f t="shared" si="21"/>
        <v>120</v>
      </c>
      <c r="I142" s="55" t="s">
        <v>21</v>
      </c>
      <c r="J142" s="58">
        <v>20</v>
      </c>
      <c r="K142" s="219" t="s">
        <v>60</v>
      </c>
      <c r="L142" s="196">
        <f t="shared" si="22"/>
        <v>6</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0.4</v>
      </c>
      <c r="I144" s="118" t="s">
        <v>21</v>
      </c>
      <c r="J144" s="122">
        <v>1</v>
      </c>
      <c r="K144" s="217" t="s">
        <v>60</v>
      </c>
      <c r="L144" s="195">
        <f>H144/J144</f>
        <v>0.4</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1600</v>
      </c>
      <c r="I146" s="118" t="s">
        <v>21</v>
      </c>
      <c r="J146" s="122">
        <v>30</v>
      </c>
      <c r="K146" s="217" t="s">
        <v>60</v>
      </c>
      <c r="L146" s="195">
        <f>H146/J146</f>
        <v>53.333333333333336</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20</v>
      </c>
      <c r="I148" s="118" t="s">
        <v>53</v>
      </c>
      <c r="J148" s="122"/>
      <c r="K148" s="217"/>
      <c r="L148" s="195">
        <f t="shared" ref="L148:L150" si="26">H148</f>
        <v>20</v>
      </c>
      <c r="M148" s="124" t="s">
        <v>53</v>
      </c>
    </row>
    <row r="149" spans="2:13" ht="17" thickBot="1" x14ac:dyDescent="0.4">
      <c r="B149" s="160"/>
      <c r="C149" s="179"/>
      <c r="D149" s="148">
        <v>1</v>
      </c>
      <c r="E149" s="128" t="s">
        <v>52</v>
      </c>
      <c r="F149" s="129">
        <v>100</v>
      </c>
      <c r="G149" s="130" t="s">
        <v>53</v>
      </c>
      <c r="H149" s="148">
        <f t="shared" si="25"/>
        <v>40</v>
      </c>
      <c r="I149" s="128" t="s">
        <v>53</v>
      </c>
      <c r="J149" s="155"/>
      <c r="K149" s="221"/>
      <c r="L149" s="213">
        <f t="shared" si="26"/>
        <v>40</v>
      </c>
      <c r="M149" s="156" t="s">
        <v>53</v>
      </c>
    </row>
    <row r="150" spans="2:13" ht="17" thickTop="1" x14ac:dyDescent="0.35">
      <c r="B150" s="115" t="s">
        <v>54</v>
      </c>
      <c r="C150" s="116"/>
      <c r="D150" s="158">
        <v>2</v>
      </c>
      <c r="E150" s="118" t="s">
        <v>52</v>
      </c>
      <c r="F150" s="119">
        <v>360</v>
      </c>
      <c r="G150" s="120" t="s">
        <v>53</v>
      </c>
      <c r="H150" s="158">
        <f t="shared" si="25"/>
        <v>80</v>
      </c>
      <c r="I150" s="118" t="s">
        <v>53</v>
      </c>
      <c r="J150" s="122"/>
      <c r="K150" s="217"/>
      <c r="L150" s="195">
        <f t="shared" si="26"/>
        <v>80</v>
      </c>
      <c r="M150" s="124" t="s">
        <v>53</v>
      </c>
    </row>
    <row r="151" spans="2:13" ht="17" thickBot="1" x14ac:dyDescent="0.4">
      <c r="B151" s="160"/>
      <c r="C151" s="179"/>
      <c r="D151" s="148">
        <v>4</v>
      </c>
      <c r="E151" s="128" t="s">
        <v>52</v>
      </c>
      <c r="F151" s="129">
        <v>360</v>
      </c>
      <c r="G151" s="130" t="s">
        <v>53</v>
      </c>
      <c r="H151" s="148">
        <f t="shared" si="25"/>
        <v>160</v>
      </c>
      <c r="I151" s="128" t="s">
        <v>53</v>
      </c>
      <c r="J151" s="155"/>
      <c r="K151" s="221"/>
      <c r="L151" s="213">
        <f>H151</f>
        <v>160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EC0C2-C6A1-4467-AC3A-8CDE2F4C2045}">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H14" sqref="H14"/>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45</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4.5</v>
      </c>
      <c r="I18" s="118" t="s">
        <v>21</v>
      </c>
      <c r="J18" s="122">
        <v>3</v>
      </c>
      <c r="K18" s="217" t="s">
        <v>60</v>
      </c>
      <c r="L18" s="189">
        <f>H18/J18</f>
        <v>1.5</v>
      </c>
      <c r="M18" s="124" t="s">
        <v>61</v>
      </c>
    </row>
    <row r="19" spans="2:13" ht="17" thickBot="1" x14ac:dyDescent="0.4">
      <c r="B19" s="125" t="s">
        <v>125</v>
      </c>
      <c r="C19" s="126" t="s">
        <v>91</v>
      </c>
      <c r="D19" s="127">
        <v>0.2</v>
      </c>
      <c r="E19" s="128" t="s">
        <v>22</v>
      </c>
      <c r="F19" s="129">
        <v>12</v>
      </c>
      <c r="G19" s="130" t="s">
        <v>21</v>
      </c>
      <c r="H19" s="205">
        <f>IF($H$13*D19&lt;=F19,$H$13*D19,F19)</f>
        <v>9</v>
      </c>
      <c r="I19" s="132" t="s">
        <v>21</v>
      </c>
      <c r="J19" s="133">
        <v>3</v>
      </c>
      <c r="K19" s="218" t="s">
        <v>60</v>
      </c>
      <c r="L19" s="190">
        <f t="shared" ref="L19:L30" si="0">H19/J19</f>
        <v>3</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9</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225</v>
      </c>
      <c r="I24" s="55" t="s">
        <v>21</v>
      </c>
      <c r="J24" s="58">
        <v>6</v>
      </c>
      <c r="K24" s="219" t="s">
        <v>60</v>
      </c>
      <c r="L24" s="191">
        <f t="shared" si="0"/>
        <v>37.5</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0.5</v>
      </c>
      <c r="I26" s="118" t="s">
        <v>21</v>
      </c>
      <c r="J26" s="151">
        <v>1</v>
      </c>
      <c r="K26" s="217" t="s">
        <v>60</v>
      </c>
      <c r="L26" s="192">
        <f t="shared" si="0"/>
        <v>0.5</v>
      </c>
      <c r="M26" s="124" t="s">
        <v>61</v>
      </c>
    </row>
    <row r="27" spans="2:13" ht="16.5" x14ac:dyDescent="0.35">
      <c r="B27" s="26" t="s">
        <v>160</v>
      </c>
      <c r="C27" s="51" t="s">
        <v>77</v>
      </c>
      <c r="D27" s="80">
        <v>0.02</v>
      </c>
      <c r="E27" s="68" t="s">
        <v>22</v>
      </c>
      <c r="F27" s="81">
        <v>1</v>
      </c>
      <c r="G27" s="82" t="s">
        <v>21</v>
      </c>
      <c r="H27" s="203">
        <f t="shared" si="1"/>
        <v>0.9</v>
      </c>
      <c r="I27" s="68" t="s">
        <v>21</v>
      </c>
      <c r="J27" s="61">
        <v>1</v>
      </c>
      <c r="K27" s="220" t="s">
        <v>60</v>
      </c>
      <c r="L27" s="193">
        <f t="shared" si="0"/>
        <v>0.9</v>
      </c>
      <c r="M27" s="45" t="s">
        <v>61</v>
      </c>
    </row>
    <row r="28" spans="2:13" ht="16.5" x14ac:dyDescent="0.35">
      <c r="B28" s="98" t="s">
        <v>161</v>
      </c>
      <c r="C28" s="48" t="s">
        <v>77</v>
      </c>
      <c r="D28" s="69">
        <v>0.02</v>
      </c>
      <c r="E28" s="55" t="s">
        <v>22</v>
      </c>
      <c r="F28" s="62">
        <v>3</v>
      </c>
      <c r="G28" s="63" t="s">
        <v>21</v>
      </c>
      <c r="H28" s="199">
        <f t="shared" si="1"/>
        <v>0.9</v>
      </c>
      <c r="I28" s="55" t="s">
        <v>21</v>
      </c>
      <c r="J28" s="61">
        <v>1</v>
      </c>
      <c r="K28" s="219" t="s">
        <v>60</v>
      </c>
      <c r="L28" s="194">
        <f t="shared" si="0"/>
        <v>0.9</v>
      </c>
      <c r="M28" s="30" t="s">
        <v>61</v>
      </c>
    </row>
    <row r="29" spans="2:13" ht="17" thickBot="1" x14ac:dyDescent="0.4">
      <c r="B29" s="153" t="s">
        <v>124</v>
      </c>
      <c r="C29" s="126" t="s">
        <v>78</v>
      </c>
      <c r="D29" s="146">
        <v>0.04</v>
      </c>
      <c r="E29" s="128" t="s">
        <v>22</v>
      </c>
      <c r="F29" s="129">
        <v>2</v>
      </c>
      <c r="G29" s="130" t="s">
        <v>21</v>
      </c>
      <c r="H29" s="127">
        <f t="shared" si="1"/>
        <v>1.8</v>
      </c>
      <c r="I29" s="128" t="s">
        <v>21</v>
      </c>
      <c r="J29" s="155">
        <v>1</v>
      </c>
      <c r="K29" s="221" t="s">
        <v>60</v>
      </c>
      <c r="L29" s="208">
        <f t="shared" si="0"/>
        <v>1.8</v>
      </c>
      <c r="M29" s="156" t="s">
        <v>61</v>
      </c>
    </row>
    <row r="30" spans="2:13" ht="17" thickTop="1" x14ac:dyDescent="0.35">
      <c r="B30" s="157" t="s">
        <v>156</v>
      </c>
      <c r="C30" s="116" t="s">
        <v>91</v>
      </c>
      <c r="D30" s="158">
        <v>20</v>
      </c>
      <c r="E30" s="118" t="s">
        <v>22</v>
      </c>
      <c r="F30" s="119">
        <v>1000</v>
      </c>
      <c r="G30" s="120" t="s">
        <v>21</v>
      </c>
      <c r="H30" s="202">
        <f t="shared" si="1"/>
        <v>900</v>
      </c>
      <c r="I30" s="118" t="s">
        <v>21</v>
      </c>
      <c r="J30" s="151">
        <v>100</v>
      </c>
      <c r="K30" s="217" t="s">
        <v>60</v>
      </c>
      <c r="L30" s="192">
        <f t="shared" si="0"/>
        <v>9</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16</v>
      </c>
      <c r="I32" s="118" t="s">
        <v>21</v>
      </c>
      <c r="J32" s="151">
        <v>10</v>
      </c>
      <c r="K32" s="217" t="s">
        <v>60</v>
      </c>
      <c r="L32" s="192">
        <f>H32/J32</f>
        <v>1.6</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45</v>
      </c>
      <c r="I34" s="118" t="s">
        <v>34</v>
      </c>
      <c r="J34" s="151">
        <v>4</v>
      </c>
      <c r="K34" s="217" t="s">
        <v>80</v>
      </c>
      <c r="L34" s="192">
        <f t="shared" ref="L34:L37" si="2">H34/J34</f>
        <v>11.25</v>
      </c>
      <c r="M34" s="124" t="s">
        <v>61</v>
      </c>
    </row>
    <row r="35" spans="2:13" ht="16.5" x14ac:dyDescent="0.35">
      <c r="B35" s="28" t="s">
        <v>163</v>
      </c>
      <c r="C35" s="51" t="s">
        <v>76</v>
      </c>
      <c r="D35" s="97">
        <v>2</v>
      </c>
      <c r="E35" s="74" t="s">
        <v>33</v>
      </c>
      <c r="F35" s="59"/>
      <c r="G35" s="60"/>
      <c r="H35" s="112">
        <f>$H$13*D35</f>
        <v>90</v>
      </c>
      <c r="I35" s="74" t="s">
        <v>34</v>
      </c>
      <c r="J35" s="58">
        <v>4</v>
      </c>
      <c r="K35" s="219" t="s">
        <v>80</v>
      </c>
      <c r="L35" s="209">
        <f t="shared" si="2"/>
        <v>22.5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135</v>
      </c>
      <c r="I37" s="163" t="s">
        <v>21</v>
      </c>
      <c r="J37" s="155">
        <v>100</v>
      </c>
      <c r="K37" s="218" t="s">
        <v>80</v>
      </c>
      <c r="L37" s="210">
        <f t="shared" si="2"/>
        <v>1.35</v>
      </c>
      <c r="M37" s="167" t="s">
        <v>61</v>
      </c>
    </row>
    <row r="38" spans="2:13" ht="17" thickTop="1" x14ac:dyDescent="0.35">
      <c r="B38" s="29" t="s">
        <v>165</v>
      </c>
      <c r="C38" s="48" t="s">
        <v>76</v>
      </c>
      <c r="D38" s="65">
        <v>5</v>
      </c>
      <c r="E38" s="55" t="s">
        <v>72</v>
      </c>
      <c r="F38" s="62">
        <v>250</v>
      </c>
      <c r="G38" s="63" t="s">
        <v>61</v>
      </c>
      <c r="H38" s="200">
        <f t="shared" si="3"/>
        <v>225</v>
      </c>
      <c r="I38" s="55" t="s">
        <v>61</v>
      </c>
      <c r="J38" s="61"/>
      <c r="K38" s="219"/>
      <c r="L38" s="194">
        <f t="shared" ref="L38:L40" si="4">H38</f>
        <v>225</v>
      </c>
      <c r="M38" s="30" t="s">
        <v>61</v>
      </c>
    </row>
    <row r="39" spans="2:13" ht="16.5" x14ac:dyDescent="0.35">
      <c r="B39" s="28" t="s">
        <v>166</v>
      </c>
      <c r="C39" s="51" t="s">
        <v>76</v>
      </c>
      <c r="D39" s="97">
        <v>2</v>
      </c>
      <c r="E39" s="74" t="s">
        <v>72</v>
      </c>
      <c r="F39" s="59">
        <v>100</v>
      </c>
      <c r="G39" s="60" t="s">
        <v>61</v>
      </c>
      <c r="H39" s="97">
        <f t="shared" si="3"/>
        <v>90</v>
      </c>
      <c r="I39" s="74" t="s">
        <v>61</v>
      </c>
      <c r="J39" s="58"/>
      <c r="K39" s="219"/>
      <c r="L39" s="209">
        <f t="shared" si="4"/>
        <v>90</v>
      </c>
      <c r="M39" s="84" t="s">
        <v>61</v>
      </c>
    </row>
    <row r="40" spans="2:13" ht="16.5" x14ac:dyDescent="0.35">
      <c r="B40" s="85" t="s">
        <v>167</v>
      </c>
      <c r="C40" s="48" t="s">
        <v>76</v>
      </c>
      <c r="D40" s="65">
        <v>1</v>
      </c>
      <c r="E40" s="55" t="s">
        <v>72</v>
      </c>
      <c r="F40" s="62">
        <v>50</v>
      </c>
      <c r="G40" s="63" t="s">
        <v>61</v>
      </c>
      <c r="H40" s="65">
        <f t="shared" si="3"/>
        <v>45</v>
      </c>
      <c r="I40" s="55" t="s">
        <v>61</v>
      </c>
      <c r="J40" s="58"/>
      <c r="K40" s="219"/>
      <c r="L40" s="191">
        <f t="shared" si="4"/>
        <v>45</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6.75</v>
      </c>
      <c r="I42" s="55" t="s">
        <v>21</v>
      </c>
      <c r="J42" s="61">
        <v>5</v>
      </c>
      <c r="K42" s="219" t="s">
        <v>60</v>
      </c>
      <c r="L42" s="194">
        <f>H42/J42</f>
        <v>1.35</v>
      </c>
      <c r="M42" s="30" t="s">
        <v>61</v>
      </c>
    </row>
    <row r="43" spans="2:13" ht="16.5" x14ac:dyDescent="0.35">
      <c r="B43" s="28" t="s">
        <v>139</v>
      </c>
      <c r="C43" s="51" t="s">
        <v>79</v>
      </c>
      <c r="D43" s="95">
        <v>0.5</v>
      </c>
      <c r="E43" s="74" t="s">
        <v>22</v>
      </c>
      <c r="F43" s="59">
        <v>20</v>
      </c>
      <c r="G43" s="60" t="s">
        <v>21</v>
      </c>
      <c r="H43" s="95">
        <f t="shared" si="5"/>
        <v>20</v>
      </c>
      <c r="I43" s="74" t="s">
        <v>21</v>
      </c>
      <c r="J43" s="58"/>
      <c r="K43" s="219"/>
      <c r="L43" s="209"/>
      <c r="M43" s="84"/>
    </row>
    <row r="44" spans="2:13" ht="16.5" x14ac:dyDescent="0.35">
      <c r="B44" s="85" t="s">
        <v>153</v>
      </c>
      <c r="C44" s="48" t="s">
        <v>79</v>
      </c>
      <c r="D44" s="110">
        <v>0.3</v>
      </c>
      <c r="E44" s="55" t="s">
        <v>22</v>
      </c>
      <c r="F44" s="62">
        <v>20</v>
      </c>
      <c r="G44" s="63" t="s">
        <v>21</v>
      </c>
      <c r="H44" s="110">
        <f t="shared" si="5"/>
        <v>13.5</v>
      </c>
      <c r="I44" s="55" t="s">
        <v>21</v>
      </c>
      <c r="J44" s="58"/>
      <c r="K44" s="219"/>
      <c r="L44" s="191"/>
      <c r="M44" s="30"/>
    </row>
    <row r="45" spans="2:13" ht="17" thickBot="1" x14ac:dyDescent="0.4">
      <c r="B45" s="153" t="s">
        <v>154</v>
      </c>
      <c r="C45" s="126" t="s">
        <v>79</v>
      </c>
      <c r="D45" s="127">
        <v>0.2</v>
      </c>
      <c r="E45" s="128" t="s">
        <v>22</v>
      </c>
      <c r="F45" s="129">
        <v>20</v>
      </c>
      <c r="G45" s="130" t="s">
        <v>21</v>
      </c>
      <c r="H45" s="148">
        <f t="shared" si="5"/>
        <v>9</v>
      </c>
      <c r="I45" s="128" t="s">
        <v>21</v>
      </c>
      <c r="J45" s="155"/>
      <c r="K45" s="221"/>
      <c r="L45" s="208"/>
      <c r="M45" s="156"/>
    </row>
    <row r="46" spans="2:13" ht="17" thickTop="1" x14ac:dyDescent="0.35">
      <c r="B46" s="29" t="s">
        <v>169</v>
      </c>
      <c r="C46" s="48" t="s">
        <v>76</v>
      </c>
      <c r="D46" s="65">
        <v>1</v>
      </c>
      <c r="E46" s="55" t="s">
        <v>22</v>
      </c>
      <c r="F46" s="62">
        <v>50</v>
      </c>
      <c r="G46" s="63" t="s">
        <v>21</v>
      </c>
      <c r="H46" s="200">
        <f t="shared" si="5"/>
        <v>45</v>
      </c>
      <c r="I46" s="55" t="s">
        <v>21</v>
      </c>
      <c r="J46" s="61">
        <v>50</v>
      </c>
      <c r="K46" s="219" t="s">
        <v>60</v>
      </c>
      <c r="L46" s="194">
        <f t="shared" ref="L46:L61" si="6">H46/J46</f>
        <v>0.9</v>
      </c>
      <c r="M46" s="30" t="s">
        <v>61</v>
      </c>
    </row>
    <row r="47" spans="2:13" ht="17" thickBot="1" x14ac:dyDescent="0.4">
      <c r="B47" s="153"/>
      <c r="C47" s="126" t="s">
        <v>88</v>
      </c>
      <c r="D47" s="148">
        <v>1</v>
      </c>
      <c r="E47" s="128" t="s">
        <v>22</v>
      </c>
      <c r="F47" s="129">
        <v>50</v>
      </c>
      <c r="G47" s="130" t="s">
        <v>21</v>
      </c>
      <c r="H47" s="148">
        <f t="shared" si="5"/>
        <v>45</v>
      </c>
      <c r="I47" s="128" t="s">
        <v>21</v>
      </c>
      <c r="J47" s="155">
        <f>12.5/5</f>
        <v>2.5</v>
      </c>
      <c r="K47" s="221" t="s">
        <v>60</v>
      </c>
      <c r="L47" s="208">
        <f t="shared" si="6"/>
        <v>18</v>
      </c>
      <c r="M47" s="156" t="s">
        <v>61</v>
      </c>
    </row>
    <row r="48" spans="2:13" ht="17" thickTop="1" x14ac:dyDescent="0.35">
      <c r="B48" s="29" t="s">
        <v>26</v>
      </c>
      <c r="C48" s="48" t="s">
        <v>76</v>
      </c>
      <c r="D48" s="65">
        <v>5</v>
      </c>
      <c r="E48" s="66" t="s">
        <v>27</v>
      </c>
      <c r="F48" s="62" t="s">
        <v>28</v>
      </c>
      <c r="G48" s="63"/>
      <c r="H48" s="200">
        <f t="shared" si="5"/>
        <v>225</v>
      </c>
      <c r="I48" s="66" t="s">
        <v>29</v>
      </c>
      <c r="J48" s="61">
        <v>12.5</v>
      </c>
      <c r="K48" s="219" t="s">
        <v>60</v>
      </c>
      <c r="L48" s="194">
        <f t="shared" si="6"/>
        <v>18</v>
      </c>
      <c r="M48" s="114" t="s">
        <v>64</v>
      </c>
    </row>
    <row r="49" spans="2:13" ht="16.5" x14ac:dyDescent="0.35">
      <c r="B49" s="28"/>
      <c r="C49" s="51" t="s">
        <v>76</v>
      </c>
      <c r="D49" s="97">
        <v>10</v>
      </c>
      <c r="E49" s="76" t="s">
        <v>27</v>
      </c>
      <c r="F49" s="59" t="s">
        <v>28</v>
      </c>
      <c r="G49" s="60"/>
      <c r="H49" s="97">
        <f t="shared" si="5"/>
        <v>450</v>
      </c>
      <c r="I49" s="76" t="s">
        <v>29</v>
      </c>
      <c r="J49" s="58">
        <v>12.5</v>
      </c>
      <c r="K49" s="219" t="s">
        <v>60</v>
      </c>
      <c r="L49" s="209">
        <f t="shared" si="6"/>
        <v>36</v>
      </c>
      <c r="M49" s="96" t="s">
        <v>64</v>
      </c>
    </row>
    <row r="50" spans="2:13" ht="16.5" x14ac:dyDescent="0.35">
      <c r="B50" s="85"/>
      <c r="C50" s="48" t="s">
        <v>76</v>
      </c>
      <c r="D50" s="65">
        <v>15</v>
      </c>
      <c r="E50" s="66" t="s">
        <v>27</v>
      </c>
      <c r="F50" s="62" t="s">
        <v>28</v>
      </c>
      <c r="G50" s="63"/>
      <c r="H50" s="65">
        <f t="shared" si="5"/>
        <v>675</v>
      </c>
      <c r="I50" s="66" t="s">
        <v>29</v>
      </c>
      <c r="J50" s="58">
        <v>12.5</v>
      </c>
      <c r="K50" s="219" t="s">
        <v>60</v>
      </c>
      <c r="L50" s="191">
        <f t="shared" si="6"/>
        <v>54</v>
      </c>
      <c r="M50" s="114" t="s">
        <v>64</v>
      </c>
    </row>
    <row r="51" spans="2:13" ht="17" thickBot="1" x14ac:dyDescent="0.4">
      <c r="B51" s="153"/>
      <c r="C51" s="126" t="s">
        <v>76</v>
      </c>
      <c r="D51" s="148">
        <v>20</v>
      </c>
      <c r="E51" s="137" t="s">
        <v>27</v>
      </c>
      <c r="F51" s="129" t="s">
        <v>28</v>
      </c>
      <c r="G51" s="130"/>
      <c r="H51" s="148">
        <f t="shared" si="5"/>
        <v>900</v>
      </c>
      <c r="I51" s="137" t="s">
        <v>29</v>
      </c>
      <c r="J51" s="155">
        <v>12.5</v>
      </c>
      <c r="K51" s="221" t="s">
        <v>60</v>
      </c>
      <c r="L51" s="208">
        <f t="shared" si="6"/>
        <v>72</v>
      </c>
      <c r="M51" s="168" t="s">
        <v>64</v>
      </c>
    </row>
    <row r="52" spans="2:13" ht="17" thickTop="1" x14ac:dyDescent="0.35">
      <c r="B52" s="29" t="s">
        <v>30</v>
      </c>
      <c r="C52" s="48" t="s">
        <v>76</v>
      </c>
      <c r="D52" s="65">
        <v>5</v>
      </c>
      <c r="E52" s="66" t="s">
        <v>27</v>
      </c>
      <c r="F52" s="62" t="s">
        <v>28</v>
      </c>
      <c r="G52" s="63"/>
      <c r="H52" s="200">
        <f t="shared" si="5"/>
        <v>225</v>
      </c>
      <c r="I52" s="66" t="s">
        <v>29</v>
      </c>
      <c r="J52" s="61">
        <v>3.2</v>
      </c>
      <c r="K52" s="219" t="s">
        <v>60</v>
      </c>
      <c r="L52" s="194">
        <f t="shared" si="6"/>
        <v>70.3125</v>
      </c>
      <c r="M52" s="114" t="s">
        <v>64</v>
      </c>
    </row>
    <row r="53" spans="2:13" ht="19.5" x14ac:dyDescent="0.5">
      <c r="B53" s="28" t="s">
        <v>170</v>
      </c>
      <c r="C53" s="51" t="s">
        <v>76</v>
      </c>
      <c r="D53" s="97">
        <v>10</v>
      </c>
      <c r="E53" s="76" t="s">
        <v>27</v>
      </c>
      <c r="F53" s="59" t="s">
        <v>28</v>
      </c>
      <c r="G53" s="60"/>
      <c r="H53" s="97">
        <f t="shared" si="5"/>
        <v>450</v>
      </c>
      <c r="I53" s="76" t="s">
        <v>29</v>
      </c>
      <c r="J53" s="58">
        <v>3.2</v>
      </c>
      <c r="K53" s="219" t="s">
        <v>60</v>
      </c>
      <c r="L53" s="209">
        <f t="shared" si="6"/>
        <v>140.625</v>
      </c>
      <c r="M53" s="96" t="s">
        <v>64</v>
      </c>
    </row>
    <row r="54" spans="2:13" ht="16.5" x14ac:dyDescent="0.35">
      <c r="B54" s="85"/>
      <c r="C54" s="48" t="s">
        <v>76</v>
      </c>
      <c r="D54" s="65">
        <v>15</v>
      </c>
      <c r="E54" s="66" t="s">
        <v>27</v>
      </c>
      <c r="F54" s="62" t="s">
        <v>28</v>
      </c>
      <c r="G54" s="63"/>
      <c r="H54" s="65">
        <f t="shared" si="5"/>
        <v>675</v>
      </c>
      <c r="I54" s="66" t="s">
        <v>29</v>
      </c>
      <c r="J54" s="58">
        <v>3.2</v>
      </c>
      <c r="K54" s="219" t="s">
        <v>60</v>
      </c>
      <c r="L54" s="191">
        <f t="shared" si="6"/>
        <v>210.9375</v>
      </c>
      <c r="M54" s="114" t="s">
        <v>64</v>
      </c>
    </row>
    <row r="55" spans="2:13" ht="17" thickBot="1" x14ac:dyDescent="0.4">
      <c r="B55" s="153"/>
      <c r="C55" s="126" t="s">
        <v>76</v>
      </c>
      <c r="D55" s="148">
        <v>20</v>
      </c>
      <c r="E55" s="137" t="s">
        <v>27</v>
      </c>
      <c r="F55" s="129" t="s">
        <v>28</v>
      </c>
      <c r="G55" s="130"/>
      <c r="H55" s="148">
        <f t="shared" si="5"/>
        <v>900</v>
      </c>
      <c r="I55" s="137" t="s">
        <v>29</v>
      </c>
      <c r="J55" s="155">
        <v>3.2</v>
      </c>
      <c r="K55" s="221" t="s">
        <v>60</v>
      </c>
      <c r="L55" s="208">
        <f t="shared" si="6"/>
        <v>281.25</v>
      </c>
      <c r="M55" s="168" t="s">
        <v>64</v>
      </c>
    </row>
    <row r="56" spans="2:13" ht="17" thickTop="1" x14ac:dyDescent="0.35">
      <c r="B56" s="115" t="s">
        <v>172</v>
      </c>
      <c r="C56" s="116" t="s">
        <v>91</v>
      </c>
      <c r="D56" s="141">
        <v>0.03</v>
      </c>
      <c r="E56" s="118" t="s">
        <v>22</v>
      </c>
      <c r="F56" s="119">
        <v>1</v>
      </c>
      <c r="G56" s="120" t="s">
        <v>21</v>
      </c>
      <c r="H56" s="192">
        <f t="shared" si="5"/>
        <v>1</v>
      </c>
      <c r="I56" s="118" t="s">
        <v>21</v>
      </c>
      <c r="J56" s="151">
        <v>0.1</v>
      </c>
      <c r="K56" s="217" t="s">
        <v>60</v>
      </c>
      <c r="L56" s="192">
        <f t="shared" si="6"/>
        <v>10</v>
      </c>
      <c r="M56" s="124" t="s">
        <v>61</v>
      </c>
    </row>
    <row r="57" spans="2:13" ht="16.5" x14ac:dyDescent="0.35">
      <c r="B57" s="28" t="s">
        <v>171</v>
      </c>
      <c r="C57" s="51" t="s">
        <v>91</v>
      </c>
      <c r="D57" s="93">
        <v>0.01</v>
      </c>
      <c r="E57" s="74" t="s">
        <v>22</v>
      </c>
      <c r="F57" s="59">
        <v>1</v>
      </c>
      <c r="G57" s="60" t="s">
        <v>21</v>
      </c>
      <c r="H57" s="93">
        <f t="shared" si="5"/>
        <v>0.45</v>
      </c>
      <c r="I57" s="74" t="s">
        <v>21</v>
      </c>
      <c r="J57" s="58">
        <v>0.1</v>
      </c>
      <c r="K57" s="219" t="s">
        <v>60</v>
      </c>
      <c r="L57" s="209">
        <f t="shared" si="6"/>
        <v>4.5</v>
      </c>
      <c r="M57" s="84" t="s">
        <v>61</v>
      </c>
    </row>
    <row r="58" spans="2:13" ht="16.5" x14ac:dyDescent="0.35">
      <c r="B58" s="85" t="s">
        <v>174</v>
      </c>
      <c r="C58" s="48" t="s">
        <v>78</v>
      </c>
      <c r="D58" s="69">
        <v>0.05</v>
      </c>
      <c r="E58" s="55" t="s">
        <v>32</v>
      </c>
      <c r="F58" s="77">
        <v>2.5</v>
      </c>
      <c r="G58" s="63" t="s">
        <v>21</v>
      </c>
      <c r="H58" s="69">
        <f t="shared" si="5"/>
        <v>2.25</v>
      </c>
      <c r="I58" s="55" t="s">
        <v>21</v>
      </c>
      <c r="J58" s="58">
        <v>0.1</v>
      </c>
      <c r="K58" s="219" t="s">
        <v>60</v>
      </c>
      <c r="L58" s="191">
        <f t="shared" si="6"/>
        <v>22.5</v>
      </c>
      <c r="M58" s="30" t="s">
        <v>61</v>
      </c>
    </row>
    <row r="59" spans="2:13" ht="16.5" x14ac:dyDescent="0.35">
      <c r="B59" s="28" t="s">
        <v>173</v>
      </c>
      <c r="C59" s="51" t="s">
        <v>78</v>
      </c>
      <c r="D59" s="95">
        <v>0.1</v>
      </c>
      <c r="E59" s="74" t="s">
        <v>22</v>
      </c>
      <c r="F59" s="94">
        <v>2.5</v>
      </c>
      <c r="G59" s="60" t="s">
        <v>21</v>
      </c>
      <c r="H59" s="95">
        <f t="shared" si="5"/>
        <v>2.5</v>
      </c>
      <c r="I59" s="74" t="s">
        <v>21</v>
      </c>
      <c r="J59" s="58">
        <v>1</v>
      </c>
      <c r="K59" s="219" t="s">
        <v>60</v>
      </c>
      <c r="L59" s="209">
        <f t="shared" si="6"/>
        <v>2.5</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0.3</v>
      </c>
      <c r="I61" s="128" t="s">
        <v>21</v>
      </c>
      <c r="J61" s="155">
        <v>1</v>
      </c>
      <c r="K61" s="221" t="s">
        <v>60</v>
      </c>
      <c r="L61" s="208">
        <f t="shared" si="6"/>
        <v>0.3</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22500</v>
      </c>
      <c r="G64" s="120" t="s">
        <v>34</v>
      </c>
      <c r="H64" s="158">
        <f t="shared" si="5"/>
        <v>4500</v>
      </c>
      <c r="I64" s="118" t="s">
        <v>34</v>
      </c>
      <c r="J64" s="122">
        <v>10</v>
      </c>
      <c r="K64" s="217" t="s">
        <v>60</v>
      </c>
      <c r="L64" s="189">
        <f t="shared" ref="L64:L76" si="7">H64/J64</f>
        <v>450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4.5</v>
      </c>
      <c r="I66" s="55" t="s">
        <v>21</v>
      </c>
      <c r="J66" s="58">
        <v>2</v>
      </c>
      <c r="K66" s="219" t="s">
        <v>60</v>
      </c>
      <c r="L66" s="191">
        <f t="shared" si="7"/>
        <v>2.25</v>
      </c>
      <c r="M66" s="30" t="s">
        <v>61</v>
      </c>
    </row>
    <row r="67" spans="2:13" ht="17" thickBot="1" x14ac:dyDescent="0.4">
      <c r="B67" s="153" t="s">
        <v>89</v>
      </c>
      <c r="C67" s="126" t="s">
        <v>76</v>
      </c>
      <c r="D67" s="127">
        <v>0.3</v>
      </c>
      <c r="E67" s="128" t="s">
        <v>22</v>
      </c>
      <c r="F67" s="129">
        <v>20</v>
      </c>
      <c r="G67" s="130" t="s">
        <v>21</v>
      </c>
      <c r="H67" s="127">
        <f t="shared" si="5"/>
        <v>13.5</v>
      </c>
      <c r="I67" s="128" t="s">
        <v>21</v>
      </c>
      <c r="J67" s="155">
        <v>2</v>
      </c>
      <c r="K67" s="221" t="s">
        <v>60</v>
      </c>
      <c r="L67" s="208">
        <f t="shared" si="7"/>
        <v>6.75</v>
      </c>
      <c r="M67" s="156" t="s">
        <v>61</v>
      </c>
    </row>
    <row r="68" spans="2:13" ht="17" thickTop="1" x14ac:dyDescent="0.35">
      <c r="B68" s="136" t="s">
        <v>81</v>
      </c>
      <c r="C68" s="170" t="s">
        <v>77</v>
      </c>
      <c r="D68" s="158">
        <v>1</v>
      </c>
      <c r="E68" s="118" t="s">
        <v>33</v>
      </c>
      <c r="F68" s="119">
        <v>50</v>
      </c>
      <c r="G68" s="120" t="s">
        <v>34</v>
      </c>
      <c r="H68" s="158">
        <f t="shared" si="5"/>
        <v>45</v>
      </c>
      <c r="I68" s="118" t="s">
        <v>34</v>
      </c>
      <c r="J68" s="122">
        <v>50</v>
      </c>
      <c r="K68" s="217" t="s">
        <v>80</v>
      </c>
      <c r="L68" s="189">
        <f t="shared" si="7"/>
        <v>0.9</v>
      </c>
      <c r="M68" s="124" t="s">
        <v>61</v>
      </c>
    </row>
    <row r="69" spans="2:13" ht="17" thickBot="1" x14ac:dyDescent="0.4">
      <c r="B69" s="153" t="s">
        <v>82</v>
      </c>
      <c r="C69" s="126" t="s">
        <v>83</v>
      </c>
      <c r="D69" s="148">
        <v>2</v>
      </c>
      <c r="E69" s="128" t="s">
        <v>33</v>
      </c>
      <c r="F69" s="129">
        <v>100</v>
      </c>
      <c r="G69" s="130" t="s">
        <v>34</v>
      </c>
      <c r="H69" s="148">
        <f t="shared" si="5"/>
        <v>90</v>
      </c>
      <c r="I69" s="128" t="s">
        <v>34</v>
      </c>
      <c r="J69" s="155">
        <v>50</v>
      </c>
      <c r="K69" s="221" t="s">
        <v>80</v>
      </c>
      <c r="L69" s="208">
        <f t="shared" si="7"/>
        <v>1.8</v>
      </c>
      <c r="M69" s="156" t="s">
        <v>61</v>
      </c>
    </row>
    <row r="70" spans="2:13" ht="17" thickTop="1" x14ac:dyDescent="0.35">
      <c r="B70" s="136" t="s">
        <v>36</v>
      </c>
      <c r="C70" s="170" t="s">
        <v>76</v>
      </c>
      <c r="D70" s="141">
        <v>0.01</v>
      </c>
      <c r="E70" s="118" t="s">
        <v>22</v>
      </c>
      <c r="F70" s="149">
        <v>0.2</v>
      </c>
      <c r="G70" s="120" t="s">
        <v>21</v>
      </c>
      <c r="H70" s="141">
        <f t="shared" si="5"/>
        <v>0.2</v>
      </c>
      <c r="I70" s="118" t="s">
        <v>21</v>
      </c>
      <c r="J70" s="122">
        <v>0.1</v>
      </c>
      <c r="K70" s="217" t="s">
        <v>60</v>
      </c>
      <c r="L70" s="189">
        <f t="shared" si="7"/>
        <v>2</v>
      </c>
      <c r="M70" s="124" t="s">
        <v>61</v>
      </c>
    </row>
    <row r="71" spans="2:13" ht="17" thickBot="1" x14ac:dyDescent="0.4">
      <c r="B71" s="153" t="s">
        <v>177</v>
      </c>
      <c r="C71" s="126" t="s">
        <v>76</v>
      </c>
      <c r="D71" s="146">
        <v>0.02</v>
      </c>
      <c r="E71" s="128" t="s">
        <v>22</v>
      </c>
      <c r="F71" s="129">
        <v>1</v>
      </c>
      <c r="G71" s="130" t="s">
        <v>115</v>
      </c>
      <c r="H71" s="127">
        <f t="shared" si="5"/>
        <v>0.9</v>
      </c>
      <c r="I71" s="128" t="s">
        <v>21</v>
      </c>
      <c r="J71" s="155">
        <v>0.1</v>
      </c>
      <c r="K71" s="221" t="s">
        <v>60</v>
      </c>
      <c r="L71" s="208">
        <f t="shared" si="7"/>
        <v>9</v>
      </c>
      <c r="M71" s="156" t="s">
        <v>61</v>
      </c>
    </row>
    <row r="72" spans="2:13" ht="17" thickTop="1" x14ac:dyDescent="0.35">
      <c r="B72" s="136" t="s">
        <v>37</v>
      </c>
      <c r="C72" s="170" t="s">
        <v>76</v>
      </c>
      <c r="D72" s="158">
        <v>15</v>
      </c>
      <c r="E72" s="118" t="s">
        <v>38</v>
      </c>
      <c r="F72" s="119">
        <v>1500</v>
      </c>
      <c r="G72" s="120" t="s">
        <v>178</v>
      </c>
      <c r="H72" s="158">
        <f t="shared" si="5"/>
        <v>675</v>
      </c>
      <c r="I72" s="118" t="s">
        <v>21</v>
      </c>
      <c r="J72" s="122">
        <v>25</v>
      </c>
      <c r="K72" s="217" t="s">
        <v>60</v>
      </c>
      <c r="L72" s="189">
        <f t="shared" si="7"/>
        <v>27</v>
      </c>
      <c r="M72" s="124" t="s">
        <v>61</v>
      </c>
    </row>
    <row r="73" spans="2:13" ht="17" thickBot="1" x14ac:dyDescent="0.4">
      <c r="B73" s="153" t="s">
        <v>179</v>
      </c>
      <c r="C73" s="126" t="s">
        <v>76</v>
      </c>
      <c r="D73" s="148">
        <v>20</v>
      </c>
      <c r="E73" s="128" t="s">
        <v>38</v>
      </c>
      <c r="F73" s="129">
        <v>1500</v>
      </c>
      <c r="G73" s="130" t="s">
        <v>178</v>
      </c>
      <c r="H73" s="148">
        <f t="shared" si="5"/>
        <v>900</v>
      </c>
      <c r="I73" s="128" t="s">
        <v>21</v>
      </c>
      <c r="J73" s="155">
        <v>25</v>
      </c>
      <c r="K73" s="221" t="s">
        <v>60</v>
      </c>
      <c r="L73" s="208">
        <f t="shared" si="7"/>
        <v>36</v>
      </c>
      <c r="M73" s="156" t="s">
        <v>61</v>
      </c>
    </row>
    <row r="74" spans="2:13" ht="17" thickTop="1" x14ac:dyDescent="0.35">
      <c r="B74" s="157" t="s">
        <v>180</v>
      </c>
      <c r="C74" s="116" t="s">
        <v>76</v>
      </c>
      <c r="D74" s="141">
        <v>0.02</v>
      </c>
      <c r="E74" s="118" t="s">
        <v>22</v>
      </c>
      <c r="F74" s="119">
        <v>1</v>
      </c>
      <c r="G74" s="120" t="s">
        <v>21</v>
      </c>
      <c r="H74" s="117">
        <f t="shared" si="5"/>
        <v>0.9</v>
      </c>
      <c r="I74" s="118" t="s">
        <v>21</v>
      </c>
      <c r="J74" s="122">
        <v>1</v>
      </c>
      <c r="K74" s="217" t="s">
        <v>60</v>
      </c>
      <c r="L74" s="189">
        <f t="shared" si="7"/>
        <v>0.9</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90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45</v>
      </c>
      <c r="I80" s="118" t="s">
        <v>21</v>
      </c>
      <c r="J80" s="122">
        <v>50</v>
      </c>
      <c r="K80" s="217" t="s">
        <v>60</v>
      </c>
      <c r="L80" s="189">
        <f t="shared" si="8"/>
        <v>0.9</v>
      </c>
      <c r="M80" s="124" t="s">
        <v>61</v>
      </c>
    </row>
    <row r="81" spans="2:13" ht="16.5" x14ac:dyDescent="0.35">
      <c r="B81" s="28"/>
      <c r="C81" s="51" t="s">
        <v>76</v>
      </c>
      <c r="D81" s="97">
        <v>2</v>
      </c>
      <c r="E81" s="74" t="s">
        <v>22</v>
      </c>
      <c r="F81" s="59">
        <v>100</v>
      </c>
      <c r="G81" s="60" t="s">
        <v>21</v>
      </c>
      <c r="H81" s="97">
        <f t="shared" si="5"/>
        <v>90</v>
      </c>
      <c r="I81" s="74" t="s">
        <v>21</v>
      </c>
      <c r="J81" s="58">
        <v>50</v>
      </c>
      <c r="K81" s="219" t="s">
        <v>60</v>
      </c>
      <c r="L81" s="209">
        <f t="shared" si="8"/>
        <v>1.8</v>
      </c>
      <c r="M81" s="84" t="s">
        <v>61</v>
      </c>
    </row>
    <row r="82" spans="2:13" ht="16.5" x14ac:dyDescent="0.35">
      <c r="B82" s="27" t="s">
        <v>182</v>
      </c>
      <c r="C82" s="53" t="s">
        <v>84</v>
      </c>
      <c r="D82" s="65">
        <v>4</v>
      </c>
      <c r="E82" s="55" t="s">
        <v>22</v>
      </c>
      <c r="F82" s="62">
        <v>250</v>
      </c>
      <c r="G82" s="63" t="s">
        <v>21</v>
      </c>
      <c r="H82" s="65">
        <f t="shared" si="5"/>
        <v>180</v>
      </c>
      <c r="I82" s="55" t="s">
        <v>21</v>
      </c>
      <c r="J82" s="58">
        <v>50</v>
      </c>
      <c r="K82" s="219" t="s">
        <v>60</v>
      </c>
      <c r="L82" s="191">
        <f t="shared" si="8"/>
        <v>3.6</v>
      </c>
      <c r="M82" s="30" t="s">
        <v>61</v>
      </c>
    </row>
    <row r="83" spans="2:13" ht="17" thickBot="1" x14ac:dyDescent="0.4">
      <c r="B83" s="153"/>
      <c r="C83" s="126" t="s">
        <v>84</v>
      </c>
      <c r="D83" s="148">
        <v>5</v>
      </c>
      <c r="E83" s="128" t="s">
        <v>22</v>
      </c>
      <c r="F83" s="129">
        <v>250</v>
      </c>
      <c r="G83" s="130" t="s">
        <v>21</v>
      </c>
      <c r="H83" s="148">
        <f t="shared" si="5"/>
        <v>225</v>
      </c>
      <c r="I83" s="128" t="s">
        <v>21</v>
      </c>
      <c r="J83" s="155">
        <v>50</v>
      </c>
      <c r="K83" s="221" t="s">
        <v>60</v>
      </c>
      <c r="L83" s="208">
        <f t="shared" si="8"/>
        <v>4.5</v>
      </c>
      <c r="M83" s="156" t="s">
        <v>61</v>
      </c>
    </row>
    <row r="84" spans="2:13" ht="17" thickTop="1" x14ac:dyDescent="0.35">
      <c r="B84" s="136" t="s">
        <v>140</v>
      </c>
      <c r="C84" s="170" t="s">
        <v>76</v>
      </c>
      <c r="D84" s="158">
        <v>60</v>
      </c>
      <c r="E84" s="118" t="s">
        <v>22</v>
      </c>
      <c r="F84" s="119">
        <v>4500</v>
      </c>
      <c r="G84" s="120" t="s">
        <v>21</v>
      </c>
      <c r="H84" s="158">
        <f t="shared" si="5"/>
        <v>2700</v>
      </c>
      <c r="I84" s="118" t="s">
        <v>21</v>
      </c>
      <c r="J84" s="122">
        <v>100</v>
      </c>
      <c r="K84" s="217" t="s">
        <v>60</v>
      </c>
      <c r="L84" s="189">
        <f t="shared" si="8"/>
        <v>27</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135</v>
      </c>
      <c r="G86" s="120" t="s">
        <v>21</v>
      </c>
      <c r="H86" s="158">
        <f t="shared" si="5"/>
        <v>45</v>
      </c>
      <c r="I86" s="118" t="s">
        <v>21</v>
      </c>
      <c r="J86" s="122">
        <v>20</v>
      </c>
      <c r="K86" s="217" t="s">
        <v>60</v>
      </c>
      <c r="L86" s="189">
        <f t="shared" ref="L86:L88" si="9">H86/J86</f>
        <v>2.25</v>
      </c>
      <c r="M86" s="124" t="s">
        <v>61</v>
      </c>
    </row>
    <row r="87" spans="2:13" ht="16.5" x14ac:dyDescent="0.35">
      <c r="B87" s="28" t="s">
        <v>149</v>
      </c>
      <c r="C87" s="51" t="s">
        <v>78</v>
      </c>
      <c r="D87" s="97">
        <v>2</v>
      </c>
      <c r="E87" s="74" t="s">
        <v>22</v>
      </c>
      <c r="F87" s="59">
        <f>3*H13</f>
        <v>135</v>
      </c>
      <c r="G87" s="60" t="s">
        <v>21</v>
      </c>
      <c r="H87" s="97">
        <f t="shared" si="5"/>
        <v>90</v>
      </c>
      <c r="I87" s="74" t="s">
        <v>21</v>
      </c>
      <c r="J87" s="58">
        <v>20</v>
      </c>
      <c r="K87" s="219" t="s">
        <v>60</v>
      </c>
      <c r="L87" s="209">
        <f t="shared" si="9"/>
        <v>4.5</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2</v>
      </c>
      <c r="I90" s="118" t="s">
        <v>21</v>
      </c>
      <c r="J90" s="122">
        <v>2</v>
      </c>
      <c r="K90" s="217" t="s">
        <v>60</v>
      </c>
      <c r="L90" s="189">
        <f t="shared" ref="L90:L117" si="10">H90/J90</f>
        <v>1</v>
      </c>
      <c r="M90" s="124" t="s">
        <v>61</v>
      </c>
    </row>
    <row r="91" spans="2:13" ht="16.5" x14ac:dyDescent="0.35">
      <c r="B91" s="86" t="s">
        <v>107</v>
      </c>
      <c r="C91" s="56" t="s">
        <v>77</v>
      </c>
      <c r="D91" s="111">
        <v>0.1</v>
      </c>
      <c r="E91" s="88" t="s">
        <v>22</v>
      </c>
      <c r="F91" s="89">
        <v>4</v>
      </c>
      <c r="G91" s="90" t="s">
        <v>21</v>
      </c>
      <c r="H91" s="111">
        <f t="shared" si="5"/>
        <v>4</v>
      </c>
      <c r="I91" s="88" t="s">
        <v>21</v>
      </c>
      <c r="J91" s="58">
        <v>2</v>
      </c>
      <c r="K91" s="220" t="s">
        <v>60</v>
      </c>
      <c r="L91" s="212">
        <f t="shared" si="10"/>
        <v>2</v>
      </c>
      <c r="M91" s="91" t="s">
        <v>61</v>
      </c>
    </row>
    <row r="92" spans="2:13" ht="16.5" x14ac:dyDescent="0.35">
      <c r="B92" s="27" t="s">
        <v>108</v>
      </c>
      <c r="C92" s="48" t="s">
        <v>77</v>
      </c>
      <c r="D92" s="110">
        <v>0.1</v>
      </c>
      <c r="E92" s="55" t="s">
        <v>22</v>
      </c>
      <c r="F92" s="62">
        <v>2</v>
      </c>
      <c r="G92" s="63" t="s">
        <v>21</v>
      </c>
      <c r="H92" s="110">
        <f t="shared" si="5"/>
        <v>2</v>
      </c>
      <c r="I92" s="55" t="s">
        <v>21</v>
      </c>
      <c r="J92" s="58">
        <v>2</v>
      </c>
      <c r="K92" s="219" t="s">
        <v>60</v>
      </c>
      <c r="L92" s="191">
        <f t="shared" si="10"/>
        <v>1</v>
      </c>
      <c r="M92" s="30" t="s">
        <v>61</v>
      </c>
    </row>
    <row r="93" spans="2:13" ht="17" thickBot="1" x14ac:dyDescent="0.4">
      <c r="B93" s="180"/>
      <c r="C93" s="161" t="s">
        <v>88</v>
      </c>
      <c r="D93" s="181">
        <v>0.1</v>
      </c>
      <c r="E93" s="163" t="s">
        <v>22</v>
      </c>
      <c r="F93" s="164">
        <v>2</v>
      </c>
      <c r="G93" s="165" t="s">
        <v>21</v>
      </c>
      <c r="H93" s="181">
        <f t="shared" si="5"/>
        <v>2</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1125</v>
      </c>
      <c r="I94" s="118" t="s">
        <v>21</v>
      </c>
      <c r="J94" s="122">
        <v>40</v>
      </c>
      <c r="K94" s="217" t="s">
        <v>60</v>
      </c>
      <c r="L94" s="189">
        <f t="shared" si="10"/>
        <v>28.125</v>
      </c>
      <c r="M94" s="124" t="s">
        <v>61</v>
      </c>
    </row>
    <row r="95" spans="2:13" ht="17" thickBot="1" x14ac:dyDescent="0.4">
      <c r="B95" s="153" t="s">
        <v>130</v>
      </c>
      <c r="C95" s="126" t="s">
        <v>76</v>
      </c>
      <c r="D95" s="148">
        <v>50</v>
      </c>
      <c r="E95" s="128" t="s">
        <v>22</v>
      </c>
      <c r="F95" s="129">
        <v>2000</v>
      </c>
      <c r="G95" s="130" t="s">
        <v>21</v>
      </c>
      <c r="H95" s="148">
        <f t="shared" si="5"/>
        <v>2000</v>
      </c>
      <c r="I95" s="128" t="s">
        <v>21</v>
      </c>
      <c r="J95" s="155">
        <v>40</v>
      </c>
      <c r="K95" s="221" t="s">
        <v>60</v>
      </c>
      <c r="L95" s="208">
        <f t="shared" si="10"/>
        <v>50</v>
      </c>
      <c r="M95" s="156" t="s">
        <v>61</v>
      </c>
    </row>
    <row r="96" spans="2:13" ht="17" thickTop="1" x14ac:dyDescent="0.35">
      <c r="B96" s="136" t="s">
        <v>39</v>
      </c>
      <c r="C96" s="170" t="s">
        <v>76</v>
      </c>
      <c r="D96" s="141">
        <v>0.25</v>
      </c>
      <c r="E96" s="118" t="s">
        <v>40</v>
      </c>
      <c r="F96" s="143"/>
      <c r="G96" s="120"/>
      <c r="H96" s="141">
        <f t="shared" ref="H96:H99" si="11">$H$13*D96</f>
        <v>11.25</v>
      </c>
      <c r="I96" s="118" t="s">
        <v>41</v>
      </c>
      <c r="J96" s="122">
        <v>0.2</v>
      </c>
      <c r="K96" s="217" t="s">
        <v>138</v>
      </c>
      <c r="L96" s="189">
        <f t="shared" si="10"/>
        <v>56.25</v>
      </c>
      <c r="M96" s="124" t="s">
        <v>61</v>
      </c>
    </row>
    <row r="97" spans="2:13" ht="16.5" x14ac:dyDescent="0.35">
      <c r="B97" s="28" t="s">
        <v>183</v>
      </c>
      <c r="C97" s="51" t="s">
        <v>76</v>
      </c>
      <c r="D97" s="95">
        <v>0.5</v>
      </c>
      <c r="E97" s="74" t="s">
        <v>40</v>
      </c>
      <c r="F97" s="59"/>
      <c r="G97" s="60"/>
      <c r="H97" s="95">
        <f t="shared" si="11"/>
        <v>22.5</v>
      </c>
      <c r="I97" s="74" t="s">
        <v>41</v>
      </c>
      <c r="J97" s="58">
        <v>0.2</v>
      </c>
      <c r="K97" s="219" t="s">
        <v>138</v>
      </c>
      <c r="L97" s="215">
        <f t="shared" si="10"/>
        <v>112.5</v>
      </c>
      <c r="M97" s="84" t="s">
        <v>61</v>
      </c>
    </row>
    <row r="98" spans="2:13" ht="16.5" x14ac:dyDescent="0.35">
      <c r="B98" s="85" t="s">
        <v>184</v>
      </c>
      <c r="C98" s="48" t="s">
        <v>76</v>
      </c>
      <c r="D98" s="69">
        <v>0.75</v>
      </c>
      <c r="E98" s="55" t="s">
        <v>40</v>
      </c>
      <c r="F98" s="62"/>
      <c r="G98" s="63"/>
      <c r="H98" s="69">
        <f t="shared" si="11"/>
        <v>33.75</v>
      </c>
      <c r="I98" s="55" t="s">
        <v>41</v>
      </c>
      <c r="J98" s="58">
        <v>0.2</v>
      </c>
      <c r="K98" s="219" t="s">
        <v>138</v>
      </c>
      <c r="L98" s="196">
        <f t="shared" si="10"/>
        <v>168.75</v>
      </c>
      <c r="M98" s="30" t="s">
        <v>61</v>
      </c>
    </row>
    <row r="99" spans="2:13" ht="17" thickBot="1" x14ac:dyDescent="0.4">
      <c r="B99" s="153"/>
      <c r="C99" s="126" t="s">
        <v>76</v>
      </c>
      <c r="D99" s="148">
        <v>1</v>
      </c>
      <c r="E99" s="128" t="s">
        <v>40</v>
      </c>
      <c r="F99" s="129"/>
      <c r="G99" s="130"/>
      <c r="H99" s="148">
        <f t="shared" si="11"/>
        <v>45</v>
      </c>
      <c r="I99" s="128" t="s">
        <v>41</v>
      </c>
      <c r="J99" s="155">
        <v>0.2</v>
      </c>
      <c r="K99" s="221" t="s">
        <v>138</v>
      </c>
      <c r="L99" s="213">
        <f t="shared" si="10"/>
        <v>225</v>
      </c>
      <c r="M99" s="156" t="s">
        <v>61</v>
      </c>
    </row>
    <row r="100" spans="2:13" ht="17" thickTop="1" x14ac:dyDescent="0.35">
      <c r="B100" s="136" t="s">
        <v>122</v>
      </c>
      <c r="C100" s="170" t="s">
        <v>77</v>
      </c>
      <c r="D100" s="158">
        <v>2</v>
      </c>
      <c r="E100" s="118" t="s">
        <v>22</v>
      </c>
      <c r="F100" s="119">
        <v>125</v>
      </c>
      <c r="G100" s="120" t="s">
        <v>21</v>
      </c>
      <c r="H100" s="158">
        <f t="shared" si="5"/>
        <v>90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22.5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2</v>
      </c>
      <c r="I102" s="118" t="s">
        <v>21</v>
      </c>
      <c r="J102" s="122">
        <v>5</v>
      </c>
      <c r="K102" s="217" t="s">
        <v>60</v>
      </c>
      <c r="L102" s="195">
        <f t="shared" si="10"/>
        <v>0.4</v>
      </c>
      <c r="M102" s="124" t="s">
        <v>61</v>
      </c>
    </row>
    <row r="103" spans="2:13" ht="16.5" x14ac:dyDescent="0.35">
      <c r="B103" s="28" t="s">
        <v>85</v>
      </c>
      <c r="C103" s="51" t="s">
        <v>76</v>
      </c>
      <c r="D103" s="95">
        <v>0.1</v>
      </c>
      <c r="E103" s="74" t="s">
        <v>22</v>
      </c>
      <c r="F103" s="59">
        <v>2</v>
      </c>
      <c r="G103" s="60" t="s">
        <v>21</v>
      </c>
      <c r="H103" s="95">
        <f t="shared" si="5"/>
        <v>2</v>
      </c>
      <c r="I103" s="74" t="s">
        <v>21</v>
      </c>
      <c r="J103" s="58">
        <v>5</v>
      </c>
      <c r="K103" s="219" t="s">
        <v>60</v>
      </c>
      <c r="L103" s="215">
        <f t="shared" si="10"/>
        <v>0.4</v>
      </c>
      <c r="M103" s="84" t="s">
        <v>61</v>
      </c>
    </row>
    <row r="104" spans="2:13" ht="16.5" x14ac:dyDescent="0.35">
      <c r="B104" s="85" t="s">
        <v>86</v>
      </c>
      <c r="C104" s="48" t="s">
        <v>83</v>
      </c>
      <c r="D104" s="110">
        <v>0.3</v>
      </c>
      <c r="E104" s="55" t="s">
        <v>22</v>
      </c>
      <c r="F104" s="62">
        <v>10</v>
      </c>
      <c r="G104" s="63" t="s">
        <v>21</v>
      </c>
      <c r="H104" s="110">
        <f t="shared" si="5"/>
        <v>10</v>
      </c>
      <c r="I104" s="55" t="s">
        <v>21</v>
      </c>
      <c r="J104" s="58">
        <v>5</v>
      </c>
      <c r="K104" s="219" t="s">
        <v>60</v>
      </c>
      <c r="L104" s="196">
        <f t="shared" si="10"/>
        <v>2</v>
      </c>
      <c r="M104" s="30" t="s">
        <v>61</v>
      </c>
    </row>
    <row r="105" spans="2:13" ht="16.5" x14ac:dyDescent="0.35">
      <c r="B105" s="28" t="s">
        <v>87</v>
      </c>
      <c r="C105" s="51" t="s">
        <v>88</v>
      </c>
      <c r="D105" s="93">
        <v>0.25</v>
      </c>
      <c r="E105" s="74" t="s">
        <v>22</v>
      </c>
      <c r="F105" s="59">
        <v>20</v>
      </c>
      <c r="G105" s="60" t="s">
        <v>21</v>
      </c>
      <c r="H105" s="93">
        <f t="shared" si="5"/>
        <v>11.25</v>
      </c>
      <c r="I105" s="74" t="s">
        <v>21</v>
      </c>
      <c r="J105" s="58">
        <v>2</v>
      </c>
      <c r="K105" s="219" t="s">
        <v>60</v>
      </c>
      <c r="L105" s="215">
        <f t="shared" si="10"/>
        <v>5.625</v>
      </c>
      <c r="M105" s="84" t="s">
        <v>61</v>
      </c>
    </row>
    <row r="106" spans="2:13" ht="16.5" x14ac:dyDescent="0.35">
      <c r="B106" s="85" t="s">
        <v>90</v>
      </c>
      <c r="C106" s="48" t="s">
        <v>76</v>
      </c>
      <c r="D106" s="110">
        <v>0.2</v>
      </c>
      <c r="E106" s="55" t="s">
        <v>22</v>
      </c>
      <c r="F106" s="62">
        <v>10</v>
      </c>
      <c r="G106" s="63" t="s">
        <v>21</v>
      </c>
      <c r="H106" s="65">
        <f t="shared" ref="H106:H117" si="12">IF($H$13*D106&lt;=F106,$H$13*D106,F106)</f>
        <v>9</v>
      </c>
      <c r="I106" s="55" t="s">
        <v>21</v>
      </c>
      <c r="J106" s="58">
        <v>5</v>
      </c>
      <c r="K106" s="219" t="s">
        <v>60</v>
      </c>
      <c r="L106" s="196">
        <f t="shared" si="10"/>
        <v>1.8</v>
      </c>
      <c r="M106" s="30" t="s">
        <v>61</v>
      </c>
    </row>
    <row r="107" spans="2:13" ht="17" thickBot="1" x14ac:dyDescent="0.4">
      <c r="B107" s="125"/>
      <c r="C107" s="179" t="s">
        <v>76</v>
      </c>
      <c r="D107" s="127">
        <v>0.3</v>
      </c>
      <c r="E107" s="128" t="s">
        <v>22</v>
      </c>
      <c r="F107" s="129">
        <v>10</v>
      </c>
      <c r="G107" s="130" t="s">
        <v>21</v>
      </c>
      <c r="H107" s="127">
        <f t="shared" si="12"/>
        <v>10</v>
      </c>
      <c r="I107" s="128" t="s">
        <v>21</v>
      </c>
      <c r="J107" s="155">
        <v>5</v>
      </c>
      <c r="K107" s="221" t="s">
        <v>60</v>
      </c>
      <c r="L107" s="213">
        <f t="shared" si="10"/>
        <v>2</v>
      </c>
      <c r="M107" s="156" t="s">
        <v>61</v>
      </c>
    </row>
    <row r="108" spans="2:13" ht="17" thickTop="1" x14ac:dyDescent="0.35">
      <c r="B108" s="115" t="s">
        <v>92</v>
      </c>
      <c r="C108" s="116" t="s">
        <v>91</v>
      </c>
      <c r="D108" s="158">
        <v>50</v>
      </c>
      <c r="E108" s="118" t="s">
        <v>33</v>
      </c>
      <c r="F108" s="119">
        <f>50*H13</f>
        <v>2250</v>
      </c>
      <c r="G108" s="120" t="s">
        <v>34</v>
      </c>
      <c r="H108" s="158">
        <f t="shared" si="12"/>
        <v>2250</v>
      </c>
      <c r="I108" s="118" t="s">
        <v>34</v>
      </c>
      <c r="J108" s="122">
        <v>1</v>
      </c>
      <c r="K108" s="217" t="s">
        <v>60</v>
      </c>
      <c r="L108" s="195">
        <f t="shared" si="10"/>
        <v>2250</v>
      </c>
      <c r="M108" s="124" t="s">
        <v>61</v>
      </c>
    </row>
    <row r="109" spans="2:13" ht="17" thickBot="1" x14ac:dyDescent="0.4">
      <c r="B109" s="125" t="s">
        <v>73</v>
      </c>
      <c r="C109" s="179" t="s">
        <v>76</v>
      </c>
      <c r="D109" s="146">
        <v>0.25</v>
      </c>
      <c r="E109" s="137" t="s">
        <v>27</v>
      </c>
      <c r="F109" s="129">
        <f>0.75*H13</f>
        <v>33.75</v>
      </c>
      <c r="G109" s="177" t="s">
        <v>27</v>
      </c>
      <c r="H109" s="146">
        <f t="shared" si="12"/>
        <v>11.25</v>
      </c>
      <c r="I109" s="137" t="s">
        <v>27</v>
      </c>
      <c r="J109" s="155">
        <v>200</v>
      </c>
      <c r="K109" s="221" t="s">
        <v>80</v>
      </c>
      <c r="L109" s="214">
        <f t="shared" si="10"/>
        <v>5.6250000000000001E-2</v>
      </c>
      <c r="M109" s="168" t="s">
        <v>64</v>
      </c>
    </row>
    <row r="110" spans="2:13" ht="17" thickTop="1" x14ac:dyDescent="0.35">
      <c r="B110" s="115" t="s">
        <v>45</v>
      </c>
      <c r="C110" s="116" t="s">
        <v>76</v>
      </c>
      <c r="D110" s="141">
        <v>0.05</v>
      </c>
      <c r="E110" s="118" t="s">
        <v>22</v>
      </c>
      <c r="F110" s="119">
        <f>0.1*H13</f>
        <v>4.5</v>
      </c>
      <c r="G110" s="120" t="s">
        <v>21</v>
      </c>
      <c r="H110" s="141">
        <f t="shared" si="12"/>
        <v>2.25</v>
      </c>
      <c r="I110" s="118" t="s">
        <v>21</v>
      </c>
      <c r="J110" s="122">
        <v>10</v>
      </c>
      <c r="K110" s="217" t="s">
        <v>60</v>
      </c>
      <c r="L110" s="195">
        <f t="shared" si="10"/>
        <v>0.22500000000000001</v>
      </c>
      <c r="M110" s="124" t="s">
        <v>61</v>
      </c>
    </row>
    <row r="111" spans="2:13" ht="17" thickBot="1" x14ac:dyDescent="0.4">
      <c r="B111" s="125" t="s">
        <v>114</v>
      </c>
      <c r="C111" s="179" t="s">
        <v>76</v>
      </c>
      <c r="D111" s="127">
        <v>0.1</v>
      </c>
      <c r="E111" s="128" t="s">
        <v>22</v>
      </c>
      <c r="F111" s="129">
        <f>0.2*H13</f>
        <v>9</v>
      </c>
      <c r="G111" s="130" t="s">
        <v>21</v>
      </c>
      <c r="H111" s="127">
        <f t="shared" si="12"/>
        <v>4.5</v>
      </c>
      <c r="I111" s="128" t="s">
        <v>21</v>
      </c>
      <c r="J111" s="155">
        <v>10</v>
      </c>
      <c r="K111" s="221" t="s">
        <v>60</v>
      </c>
      <c r="L111" s="213">
        <f t="shared" si="10"/>
        <v>0.45</v>
      </c>
      <c r="M111" s="156" t="s">
        <v>61</v>
      </c>
    </row>
    <row r="112" spans="2:13" ht="17" thickTop="1" x14ac:dyDescent="0.35">
      <c r="B112" s="115" t="s">
        <v>116</v>
      </c>
      <c r="C112" s="123" t="s">
        <v>117</v>
      </c>
      <c r="D112" s="141">
        <v>0.02</v>
      </c>
      <c r="E112" s="118" t="s">
        <v>22</v>
      </c>
      <c r="F112" s="119">
        <v>2</v>
      </c>
      <c r="G112" s="120" t="s">
        <v>21</v>
      </c>
      <c r="H112" s="117">
        <f t="shared" si="12"/>
        <v>0.9</v>
      </c>
      <c r="I112" s="118" t="s">
        <v>21</v>
      </c>
      <c r="J112" s="122">
        <v>0.4</v>
      </c>
      <c r="K112" s="217" t="s">
        <v>60</v>
      </c>
      <c r="L112" s="195">
        <f t="shared" si="10"/>
        <v>2.25</v>
      </c>
      <c r="M112" s="124" t="s">
        <v>61</v>
      </c>
    </row>
    <row r="113" spans="2:13" ht="17" thickBot="1" x14ac:dyDescent="0.4">
      <c r="B113" s="125" t="s">
        <v>128</v>
      </c>
      <c r="C113" s="179" t="s">
        <v>117</v>
      </c>
      <c r="D113" s="159">
        <v>1E-3</v>
      </c>
      <c r="E113" s="128" t="s">
        <v>22</v>
      </c>
      <c r="F113" s="129">
        <v>10</v>
      </c>
      <c r="G113" s="130" t="s">
        <v>115</v>
      </c>
      <c r="H113" s="159">
        <f t="shared" si="12"/>
        <v>4.4999999999999998E-2</v>
      </c>
      <c r="I113" s="128" t="s">
        <v>21</v>
      </c>
      <c r="J113" s="155">
        <v>0.4</v>
      </c>
      <c r="K113" s="221" t="s">
        <v>60</v>
      </c>
      <c r="L113" s="213">
        <f t="shared" si="10"/>
        <v>0.11249999999999999</v>
      </c>
      <c r="M113" s="156" t="s">
        <v>61</v>
      </c>
    </row>
    <row r="114" spans="2:13" ht="17" thickTop="1" x14ac:dyDescent="0.35">
      <c r="B114" s="115" t="s">
        <v>93</v>
      </c>
      <c r="C114" s="116" t="s">
        <v>91</v>
      </c>
      <c r="D114" s="117">
        <v>0.1</v>
      </c>
      <c r="E114" s="183" t="s">
        <v>27</v>
      </c>
      <c r="F114" s="119">
        <v>2</v>
      </c>
      <c r="G114" s="184" t="s">
        <v>27</v>
      </c>
      <c r="H114" s="117">
        <f t="shared" si="12"/>
        <v>2</v>
      </c>
      <c r="I114" s="142" t="s">
        <v>27</v>
      </c>
      <c r="J114" s="122">
        <v>1</v>
      </c>
      <c r="K114" s="217" t="s">
        <v>60</v>
      </c>
      <c r="L114" s="195">
        <f t="shared" si="10"/>
        <v>2</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45</v>
      </c>
      <c r="I116" s="118" t="s">
        <v>21</v>
      </c>
      <c r="J116" s="122">
        <v>50</v>
      </c>
      <c r="K116" s="217" t="s">
        <v>60</v>
      </c>
      <c r="L116" s="195">
        <f t="shared" si="10"/>
        <v>0.9</v>
      </c>
      <c r="M116" s="124" t="s">
        <v>61</v>
      </c>
    </row>
    <row r="117" spans="2:13" ht="16.5" x14ac:dyDescent="0.35">
      <c r="B117" s="73" t="s">
        <v>111</v>
      </c>
      <c r="C117" s="49" t="s">
        <v>76</v>
      </c>
      <c r="D117" s="97">
        <v>3</v>
      </c>
      <c r="E117" s="74" t="s">
        <v>22</v>
      </c>
      <c r="F117" s="59">
        <v>200</v>
      </c>
      <c r="G117" s="60" t="s">
        <v>21</v>
      </c>
      <c r="H117" s="97">
        <f t="shared" si="12"/>
        <v>135</v>
      </c>
      <c r="I117" s="74" t="s">
        <v>21</v>
      </c>
      <c r="J117" s="58">
        <v>50</v>
      </c>
      <c r="K117" s="219" t="s">
        <v>60</v>
      </c>
      <c r="L117" s="215">
        <f t="shared" si="10"/>
        <v>2.7</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180</v>
      </c>
      <c r="I119" s="128" t="s">
        <v>21</v>
      </c>
      <c r="J119" s="155">
        <v>50</v>
      </c>
      <c r="K119" s="221" t="s">
        <v>60</v>
      </c>
      <c r="L119" s="213">
        <f>H119/J119</f>
        <v>3.6</v>
      </c>
      <c r="M119" s="156" t="s">
        <v>61</v>
      </c>
    </row>
    <row r="120" spans="2:13" ht="17" thickTop="1" x14ac:dyDescent="0.35">
      <c r="B120" s="115" t="s">
        <v>46</v>
      </c>
      <c r="C120" s="116" t="s">
        <v>76</v>
      </c>
      <c r="D120" s="158">
        <v>15</v>
      </c>
      <c r="E120" s="118" t="s">
        <v>22</v>
      </c>
      <c r="F120" s="119">
        <f>40*H13</f>
        <v>1800</v>
      </c>
      <c r="G120" s="120" t="s">
        <v>186</v>
      </c>
      <c r="H120" s="158">
        <f t="shared" si="13"/>
        <v>675</v>
      </c>
      <c r="I120" s="118" t="s">
        <v>21</v>
      </c>
      <c r="J120" s="122">
        <v>130</v>
      </c>
      <c r="K120" s="217" t="s">
        <v>60</v>
      </c>
      <c r="L120" s="195">
        <f t="shared" ref="L120:L124" si="14">H120/J120</f>
        <v>5.1923076923076925</v>
      </c>
      <c r="M120" s="124" t="s">
        <v>61</v>
      </c>
    </row>
    <row r="121" spans="2:13" ht="17" thickBot="1" x14ac:dyDescent="0.4">
      <c r="B121" s="125"/>
      <c r="C121" s="179" t="s">
        <v>76</v>
      </c>
      <c r="D121" s="148">
        <v>20</v>
      </c>
      <c r="E121" s="128" t="s">
        <v>22</v>
      </c>
      <c r="F121" s="129">
        <v>1000</v>
      </c>
      <c r="G121" s="130" t="s">
        <v>21</v>
      </c>
      <c r="H121" s="148">
        <f t="shared" si="13"/>
        <v>900</v>
      </c>
      <c r="I121" s="128" t="s">
        <v>21</v>
      </c>
      <c r="J121" s="155">
        <v>130</v>
      </c>
      <c r="K121" s="221" t="s">
        <v>60</v>
      </c>
      <c r="L121" s="213">
        <f t="shared" si="14"/>
        <v>6.9230769230769234</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900</v>
      </c>
      <c r="I123" s="76" t="s">
        <v>29</v>
      </c>
      <c r="J123" s="58">
        <v>500</v>
      </c>
      <c r="K123" s="219" t="s">
        <v>60</v>
      </c>
      <c r="L123" s="215">
        <f t="shared" si="14"/>
        <v>1.8</v>
      </c>
      <c r="M123" s="96" t="s">
        <v>64</v>
      </c>
    </row>
    <row r="124" spans="2:13" ht="16.5" x14ac:dyDescent="0.35">
      <c r="B124" s="27"/>
      <c r="C124" s="48" t="s">
        <v>76</v>
      </c>
      <c r="D124" s="65">
        <v>80</v>
      </c>
      <c r="E124" s="66" t="s">
        <v>27</v>
      </c>
      <c r="F124" s="62"/>
      <c r="G124" s="63"/>
      <c r="H124" s="65">
        <f t="shared" si="15"/>
        <v>3600</v>
      </c>
      <c r="I124" s="66" t="s">
        <v>29</v>
      </c>
      <c r="J124" s="58">
        <v>500</v>
      </c>
      <c r="K124" s="219" t="s">
        <v>60</v>
      </c>
      <c r="L124" s="196">
        <f t="shared" si="14"/>
        <v>7.2</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22.5</v>
      </c>
      <c r="I126" s="118" t="s">
        <v>34</v>
      </c>
      <c r="J126" s="122">
        <v>10</v>
      </c>
      <c r="K126" s="217" t="s">
        <v>60</v>
      </c>
      <c r="L126" s="195">
        <f t="shared" ref="L126:L131" si="17">H126/J126</f>
        <v>2.25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45</v>
      </c>
      <c r="I128" s="118" t="s">
        <v>21</v>
      </c>
      <c r="J128" s="122">
        <v>10</v>
      </c>
      <c r="K128" s="217" t="s">
        <v>60</v>
      </c>
      <c r="L128" s="195">
        <f t="shared" si="17"/>
        <v>4.5</v>
      </c>
      <c r="M128" s="124" t="s">
        <v>61</v>
      </c>
    </row>
    <row r="129" spans="2:13" ht="17" thickBot="1" x14ac:dyDescent="0.4">
      <c r="B129" s="125" t="s">
        <v>94</v>
      </c>
      <c r="C129" s="179" t="s">
        <v>76</v>
      </c>
      <c r="D129" s="127">
        <v>1.2</v>
      </c>
      <c r="E129" s="128" t="s">
        <v>22</v>
      </c>
      <c r="F129" s="129"/>
      <c r="G129" s="130"/>
      <c r="H129" s="148">
        <f t="shared" si="18"/>
        <v>54</v>
      </c>
      <c r="I129" s="128" t="s">
        <v>21</v>
      </c>
      <c r="J129" s="155">
        <v>10</v>
      </c>
      <c r="K129" s="221" t="s">
        <v>60</v>
      </c>
      <c r="L129" s="213">
        <f t="shared" si="17"/>
        <v>5.4</v>
      </c>
      <c r="M129" s="156" t="s">
        <v>61</v>
      </c>
    </row>
    <row r="130" spans="2:13" ht="17" thickTop="1" x14ac:dyDescent="0.35">
      <c r="B130" s="115" t="s">
        <v>96</v>
      </c>
      <c r="C130" s="116" t="s">
        <v>91</v>
      </c>
      <c r="D130" s="158">
        <v>1</v>
      </c>
      <c r="E130" s="118" t="s">
        <v>68</v>
      </c>
      <c r="F130" s="119">
        <v>50</v>
      </c>
      <c r="G130" s="120" t="s">
        <v>67</v>
      </c>
      <c r="H130" s="158">
        <f t="shared" si="16"/>
        <v>45</v>
      </c>
      <c r="I130" s="118" t="s">
        <v>49</v>
      </c>
      <c r="J130" s="122">
        <v>1</v>
      </c>
      <c r="K130" s="217" t="s">
        <v>69</v>
      </c>
      <c r="L130" s="195">
        <f t="shared" si="17"/>
        <v>45</v>
      </c>
      <c r="M130" s="124" t="s">
        <v>61</v>
      </c>
    </row>
    <row r="131" spans="2:13" ht="17" thickBot="1" x14ac:dyDescent="0.4">
      <c r="B131" s="125" t="s">
        <v>187</v>
      </c>
      <c r="C131" s="179" t="s">
        <v>91</v>
      </c>
      <c r="D131" s="148">
        <v>1</v>
      </c>
      <c r="E131" s="128" t="s">
        <v>68</v>
      </c>
      <c r="F131" s="129">
        <v>50</v>
      </c>
      <c r="G131" s="130" t="s">
        <v>67</v>
      </c>
      <c r="H131" s="148">
        <f t="shared" si="16"/>
        <v>45</v>
      </c>
      <c r="I131" s="128" t="s">
        <v>49</v>
      </c>
      <c r="J131" s="155">
        <v>0.5</v>
      </c>
      <c r="K131" s="221" t="s">
        <v>69</v>
      </c>
      <c r="L131" s="213">
        <f t="shared" si="17"/>
        <v>90</v>
      </c>
      <c r="M131" s="156" t="s">
        <v>61</v>
      </c>
    </row>
    <row r="132" spans="2:13" ht="17" thickTop="1" x14ac:dyDescent="0.35">
      <c r="B132" s="115" t="s">
        <v>70</v>
      </c>
      <c r="C132" s="116" t="s">
        <v>91</v>
      </c>
      <c r="D132" s="158">
        <v>20</v>
      </c>
      <c r="E132" s="118" t="s">
        <v>72</v>
      </c>
      <c r="F132" s="119">
        <v>1000</v>
      </c>
      <c r="G132" s="120" t="s">
        <v>61</v>
      </c>
      <c r="H132" s="158">
        <f t="shared" si="16"/>
        <v>900</v>
      </c>
      <c r="I132" s="118" t="s">
        <v>61</v>
      </c>
      <c r="J132" s="122"/>
      <c r="K132" s="217"/>
      <c r="L132" s="195">
        <f t="shared" ref="L132:L135" si="19">H132</f>
        <v>900</v>
      </c>
      <c r="M132" s="124" t="s">
        <v>61</v>
      </c>
    </row>
    <row r="133" spans="2:13" ht="17" thickBot="1" x14ac:dyDescent="0.4">
      <c r="B133" s="125" t="s">
        <v>71</v>
      </c>
      <c r="C133" s="179" t="s">
        <v>91</v>
      </c>
      <c r="D133" s="148">
        <v>10</v>
      </c>
      <c r="E133" s="128" t="s">
        <v>72</v>
      </c>
      <c r="F133" s="129">
        <v>1000</v>
      </c>
      <c r="G133" s="130" t="s">
        <v>61</v>
      </c>
      <c r="H133" s="148">
        <f t="shared" si="16"/>
        <v>450</v>
      </c>
      <c r="I133" s="128" t="s">
        <v>61</v>
      </c>
      <c r="J133" s="155"/>
      <c r="K133" s="221"/>
      <c r="L133" s="213">
        <f t="shared" si="19"/>
        <v>450</v>
      </c>
      <c r="M133" s="156" t="s">
        <v>61</v>
      </c>
    </row>
    <row r="134" spans="2:13" ht="17" thickTop="1" x14ac:dyDescent="0.35">
      <c r="B134" s="157" t="s">
        <v>146</v>
      </c>
      <c r="C134" s="116" t="s">
        <v>76</v>
      </c>
      <c r="D134" s="158">
        <v>3</v>
      </c>
      <c r="E134" s="118" t="s">
        <v>72</v>
      </c>
      <c r="F134" s="119"/>
      <c r="G134" s="120"/>
      <c r="H134" s="158">
        <f t="shared" ref="H134:H135" si="20">$H$13*D134</f>
        <v>135</v>
      </c>
      <c r="I134" s="118" t="s">
        <v>61</v>
      </c>
      <c r="J134" s="122"/>
      <c r="K134" s="217"/>
      <c r="L134" s="195">
        <f t="shared" si="19"/>
        <v>135</v>
      </c>
      <c r="M134" s="124" t="s">
        <v>61</v>
      </c>
    </row>
    <row r="135" spans="2:13" ht="17" thickBot="1" x14ac:dyDescent="0.4">
      <c r="B135" s="153" t="s">
        <v>145</v>
      </c>
      <c r="C135" s="179" t="s">
        <v>76</v>
      </c>
      <c r="D135" s="148">
        <v>5</v>
      </c>
      <c r="E135" s="128" t="s">
        <v>72</v>
      </c>
      <c r="F135" s="129"/>
      <c r="G135" s="130"/>
      <c r="H135" s="148">
        <f t="shared" si="20"/>
        <v>225</v>
      </c>
      <c r="I135" s="128" t="s">
        <v>61</v>
      </c>
      <c r="J135" s="155"/>
      <c r="K135" s="221"/>
      <c r="L135" s="213">
        <f t="shared" si="19"/>
        <v>225</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90</v>
      </c>
      <c r="I137" s="88" t="s">
        <v>21</v>
      </c>
      <c r="J137" s="58">
        <v>20</v>
      </c>
      <c r="K137" s="220" t="s">
        <v>60</v>
      </c>
      <c r="L137" s="216">
        <f t="shared" ref="L137:L142" si="22">H137/J137</f>
        <v>4.5</v>
      </c>
      <c r="M137" s="91" t="s">
        <v>61</v>
      </c>
    </row>
    <row r="138" spans="2:13" ht="16.5" x14ac:dyDescent="0.35">
      <c r="B138" s="27" t="s">
        <v>101</v>
      </c>
      <c r="C138" s="48" t="s">
        <v>76</v>
      </c>
      <c r="D138" s="65">
        <v>1</v>
      </c>
      <c r="E138" s="55" t="s">
        <v>22</v>
      </c>
      <c r="F138" s="62">
        <v>150</v>
      </c>
      <c r="G138" s="63" t="s">
        <v>20</v>
      </c>
      <c r="H138" s="65">
        <f t="shared" si="21"/>
        <v>45</v>
      </c>
      <c r="I138" s="55" t="s">
        <v>21</v>
      </c>
      <c r="J138" s="58">
        <v>20</v>
      </c>
      <c r="K138" s="219" t="s">
        <v>60</v>
      </c>
      <c r="L138" s="196">
        <f t="shared" si="22"/>
        <v>2.25</v>
      </c>
      <c r="M138" s="30" t="s">
        <v>61</v>
      </c>
    </row>
    <row r="139" spans="2:13" ht="16.5" x14ac:dyDescent="0.35">
      <c r="B139" s="86" t="s">
        <v>102</v>
      </c>
      <c r="C139" s="56" t="s">
        <v>76</v>
      </c>
      <c r="D139" s="112">
        <v>1</v>
      </c>
      <c r="E139" s="88" t="s">
        <v>22</v>
      </c>
      <c r="F139" s="89">
        <v>150</v>
      </c>
      <c r="G139" s="90" t="s">
        <v>20</v>
      </c>
      <c r="H139" s="112">
        <f t="shared" si="21"/>
        <v>45</v>
      </c>
      <c r="I139" s="88" t="s">
        <v>21</v>
      </c>
      <c r="J139" s="58">
        <v>20</v>
      </c>
      <c r="K139" s="220" t="s">
        <v>60</v>
      </c>
      <c r="L139" s="216">
        <f t="shared" si="22"/>
        <v>2.25</v>
      </c>
      <c r="M139" s="91" t="s">
        <v>61</v>
      </c>
    </row>
    <row r="140" spans="2:13" ht="16.5" x14ac:dyDescent="0.35">
      <c r="B140" s="27" t="s">
        <v>99</v>
      </c>
      <c r="C140" s="48" t="s">
        <v>84</v>
      </c>
      <c r="D140" s="65">
        <v>4</v>
      </c>
      <c r="E140" s="55" t="s">
        <v>22</v>
      </c>
      <c r="F140" s="62">
        <v>150</v>
      </c>
      <c r="G140" s="63" t="s">
        <v>20</v>
      </c>
      <c r="H140" s="65">
        <f t="shared" si="21"/>
        <v>150</v>
      </c>
      <c r="I140" s="55" t="s">
        <v>21</v>
      </c>
      <c r="J140" s="58">
        <v>20</v>
      </c>
      <c r="K140" s="219" t="s">
        <v>60</v>
      </c>
      <c r="L140" s="196">
        <f t="shared" si="22"/>
        <v>7.5</v>
      </c>
      <c r="M140" s="30" t="s">
        <v>61</v>
      </c>
    </row>
    <row r="141" spans="2:13" ht="17.5" x14ac:dyDescent="0.4">
      <c r="B141" s="92" t="s">
        <v>103</v>
      </c>
      <c r="C141" s="49" t="s">
        <v>84</v>
      </c>
      <c r="D141" s="97">
        <v>4</v>
      </c>
      <c r="E141" s="74" t="s">
        <v>22</v>
      </c>
      <c r="F141" s="59">
        <v>150</v>
      </c>
      <c r="G141" s="60" t="s">
        <v>20</v>
      </c>
      <c r="H141" s="97">
        <f t="shared" si="21"/>
        <v>150</v>
      </c>
      <c r="I141" s="74" t="s">
        <v>21</v>
      </c>
      <c r="J141" s="58">
        <v>20</v>
      </c>
      <c r="K141" s="219" t="s">
        <v>60</v>
      </c>
      <c r="L141" s="215">
        <f t="shared" si="22"/>
        <v>7.5</v>
      </c>
      <c r="M141" s="84" t="s">
        <v>61</v>
      </c>
    </row>
    <row r="142" spans="2:13" ht="16.5" x14ac:dyDescent="0.35">
      <c r="B142" s="85" t="s">
        <v>104</v>
      </c>
      <c r="C142" s="48" t="s">
        <v>84</v>
      </c>
      <c r="D142" s="65">
        <v>3</v>
      </c>
      <c r="E142" s="55" t="s">
        <v>22</v>
      </c>
      <c r="F142" s="62">
        <v>150</v>
      </c>
      <c r="G142" s="63" t="s">
        <v>20</v>
      </c>
      <c r="H142" s="65">
        <f t="shared" si="21"/>
        <v>135</v>
      </c>
      <c r="I142" s="55" t="s">
        <v>21</v>
      </c>
      <c r="J142" s="58">
        <v>20</v>
      </c>
      <c r="K142" s="219" t="s">
        <v>60</v>
      </c>
      <c r="L142" s="196">
        <f t="shared" si="22"/>
        <v>6.75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0.4</v>
      </c>
      <c r="I144" s="118" t="s">
        <v>21</v>
      </c>
      <c r="J144" s="122">
        <v>1</v>
      </c>
      <c r="K144" s="217" t="s">
        <v>60</v>
      </c>
      <c r="L144" s="195">
        <f>H144/J144</f>
        <v>0.4</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1800</v>
      </c>
      <c r="I146" s="118" t="s">
        <v>21</v>
      </c>
      <c r="J146" s="122">
        <v>30</v>
      </c>
      <c r="K146" s="217" t="s">
        <v>60</v>
      </c>
      <c r="L146" s="195">
        <f>H146/J146</f>
        <v>60</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22.5</v>
      </c>
      <c r="I148" s="118" t="s">
        <v>53</v>
      </c>
      <c r="J148" s="122"/>
      <c r="K148" s="217"/>
      <c r="L148" s="195">
        <f t="shared" ref="L148:L150" si="26">H148</f>
        <v>22.5</v>
      </c>
      <c r="M148" s="124" t="s">
        <v>53</v>
      </c>
    </row>
    <row r="149" spans="2:13" ht="17" thickBot="1" x14ac:dyDescent="0.4">
      <c r="B149" s="160"/>
      <c r="C149" s="179"/>
      <c r="D149" s="148">
        <v>1</v>
      </c>
      <c r="E149" s="128" t="s">
        <v>52</v>
      </c>
      <c r="F149" s="129">
        <v>100</v>
      </c>
      <c r="G149" s="130" t="s">
        <v>53</v>
      </c>
      <c r="H149" s="148">
        <f t="shared" si="25"/>
        <v>45</v>
      </c>
      <c r="I149" s="128" t="s">
        <v>53</v>
      </c>
      <c r="J149" s="155"/>
      <c r="K149" s="221"/>
      <c r="L149" s="213">
        <f t="shared" si="26"/>
        <v>45</v>
      </c>
      <c r="M149" s="156" t="s">
        <v>53</v>
      </c>
    </row>
    <row r="150" spans="2:13" ht="17" thickTop="1" x14ac:dyDescent="0.35">
      <c r="B150" s="115" t="s">
        <v>54</v>
      </c>
      <c r="C150" s="116"/>
      <c r="D150" s="158">
        <v>2</v>
      </c>
      <c r="E150" s="118" t="s">
        <v>52</v>
      </c>
      <c r="F150" s="119">
        <v>360</v>
      </c>
      <c r="G150" s="120" t="s">
        <v>53</v>
      </c>
      <c r="H150" s="158">
        <f t="shared" si="25"/>
        <v>90</v>
      </c>
      <c r="I150" s="118" t="s">
        <v>53</v>
      </c>
      <c r="J150" s="122"/>
      <c r="K150" s="217"/>
      <c r="L150" s="195">
        <f t="shared" si="26"/>
        <v>90</v>
      </c>
      <c r="M150" s="124" t="s">
        <v>53</v>
      </c>
    </row>
    <row r="151" spans="2:13" ht="17" thickBot="1" x14ac:dyDescent="0.4">
      <c r="B151" s="160"/>
      <c r="C151" s="179"/>
      <c r="D151" s="148">
        <v>4</v>
      </c>
      <c r="E151" s="128" t="s">
        <v>52</v>
      </c>
      <c r="F151" s="129">
        <v>360</v>
      </c>
      <c r="G151" s="130" t="s">
        <v>53</v>
      </c>
      <c r="H151" s="148">
        <f t="shared" si="25"/>
        <v>180</v>
      </c>
      <c r="I151" s="128" t="s">
        <v>53</v>
      </c>
      <c r="J151" s="155"/>
      <c r="K151" s="221"/>
      <c r="L151" s="213">
        <f>H151</f>
        <v>180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17976-7807-4A62-9195-368FF7A06A92}">
  <dimension ref="B1:M157"/>
  <sheetViews>
    <sheetView tabSelected="1" zoomScale="60" zoomScaleNormal="60" workbookViewId="0">
      <pane xSplit="1" ySplit="17" topLeftCell="B18" activePane="bottomRight" state="frozen"/>
      <selection pane="topRight" activeCell="B1" sqref="B1"/>
      <selection pane="bottomLeft" activeCell="A18" sqref="A18"/>
      <selection pane="bottomRight" activeCell="B18" sqref="B18"/>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50</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5</v>
      </c>
      <c r="I18" s="118" t="s">
        <v>21</v>
      </c>
      <c r="J18" s="122">
        <v>3</v>
      </c>
      <c r="K18" s="217" t="s">
        <v>60</v>
      </c>
      <c r="L18" s="189">
        <f>H18/J18</f>
        <v>1.6666666666666667</v>
      </c>
      <c r="M18" s="124" t="s">
        <v>61</v>
      </c>
    </row>
    <row r="19" spans="2:13" ht="17" thickBot="1" x14ac:dyDescent="0.4">
      <c r="B19" s="125" t="s">
        <v>125</v>
      </c>
      <c r="C19" s="126" t="s">
        <v>91</v>
      </c>
      <c r="D19" s="127">
        <v>0.2</v>
      </c>
      <c r="E19" s="128" t="s">
        <v>22</v>
      </c>
      <c r="F19" s="129">
        <v>12</v>
      </c>
      <c r="G19" s="130" t="s">
        <v>21</v>
      </c>
      <c r="H19" s="205">
        <f>IF($H$13*D19&lt;=F19,$H$13*D19,F19)</f>
        <v>10</v>
      </c>
      <c r="I19" s="132" t="s">
        <v>21</v>
      </c>
      <c r="J19" s="133">
        <v>3</v>
      </c>
      <c r="K19" s="218" t="s">
        <v>60</v>
      </c>
      <c r="L19" s="190">
        <f t="shared" ref="L19:L30" si="0">H19/J19</f>
        <v>3.3333333333333335</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10</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250</v>
      </c>
      <c r="I24" s="55" t="s">
        <v>21</v>
      </c>
      <c r="J24" s="58">
        <v>6</v>
      </c>
      <c r="K24" s="219" t="s">
        <v>60</v>
      </c>
      <c r="L24" s="191">
        <f t="shared" si="0"/>
        <v>41.666666666666664</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0.5</v>
      </c>
      <c r="I26" s="118" t="s">
        <v>21</v>
      </c>
      <c r="J26" s="151">
        <v>1</v>
      </c>
      <c r="K26" s="217" t="s">
        <v>60</v>
      </c>
      <c r="L26" s="192">
        <f t="shared" si="0"/>
        <v>0.5</v>
      </c>
      <c r="M26" s="124" t="s">
        <v>61</v>
      </c>
    </row>
    <row r="27" spans="2:13" ht="16.5" x14ac:dyDescent="0.35">
      <c r="B27" s="26" t="s">
        <v>160</v>
      </c>
      <c r="C27" s="51" t="s">
        <v>77</v>
      </c>
      <c r="D27" s="80">
        <v>0.02</v>
      </c>
      <c r="E27" s="68" t="s">
        <v>22</v>
      </c>
      <c r="F27" s="81">
        <v>1</v>
      </c>
      <c r="G27" s="82" t="s">
        <v>21</v>
      </c>
      <c r="H27" s="203">
        <f t="shared" si="1"/>
        <v>1</v>
      </c>
      <c r="I27" s="68" t="s">
        <v>21</v>
      </c>
      <c r="J27" s="61">
        <v>1</v>
      </c>
      <c r="K27" s="220" t="s">
        <v>60</v>
      </c>
      <c r="L27" s="193">
        <f t="shared" si="0"/>
        <v>1</v>
      </c>
      <c r="M27" s="45" t="s">
        <v>61</v>
      </c>
    </row>
    <row r="28" spans="2:13" ht="16.5" x14ac:dyDescent="0.35">
      <c r="B28" s="98" t="s">
        <v>161</v>
      </c>
      <c r="C28" s="48" t="s">
        <v>77</v>
      </c>
      <c r="D28" s="69">
        <v>0.02</v>
      </c>
      <c r="E28" s="55" t="s">
        <v>22</v>
      </c>
      <c r="F28" s="62">
        <v>3</v>
      </c>
      <c r="G28" s="63" t="s">
        <v>21</v>
      </c>
      <c r="H28" s="199">
        <f t="shared" si="1"/>
        <v>1</v>
      </c>
      <c r="I28" s="55" t="s">
        <v>21</v>
      </c>
      <c r="J28" s="61">
        <v>1</v>
      </c>
      <c r="K28" s="219" t="s">
        <v>60</v>
      </c>
      <c r="L28" s="194">
        <f t="shared" si="0"/>
        <v>1</v>
      </c>
      <c r="M28" s="30" t="s">
        <v>61</v>
      </c>
    </row>
    <row r="29" spans="2:13" ht="17" thickBot="1" x14ac:dyDescent="0.4">
      <c r="B29" s="153" t="s">
        <v>124</v>
      </c>
      <c r="C29" s="126" t="s">
        <v>78</v>
      </c>
      <c r="D29" s="146">
        <v>0.04</v>
      </c>
      <c r="E29" s="128" t="s">
        <v>22</v>
      </c>
      <c r="F29" s="129">
        <v>2</v>
      </c>
      <c r="G29" s="130" t="s">
        <v>21</v>
      </c>
      <c r="H29" s="127">
        <f t="shared" si="1"/>
        <v>2</v>
      </c>
      <c r="I29" s="128" t="s">
        <v>21</v>
      </c>
      <c r="J29" s="155">
        <v>1</v>
      </c>
      <c r="K29" s="221" t="s">
        <v>60</v>
      </c>
      <c r="L29" s="208">
        <f t="shared" si="0"/>
        <v>2</v>
      </c>
      <c r="M29" s="156" t="s">
        <v>61</v>
      </c>
    </row>
    <row r="30" spans="2:13" ht="17" thickTop="1" x14ac:dyDescent="0.35">
      <c r="B30" s="157" t="s">
        <v>156</v>
      </c>
      <c r="C30" s="116" t="s">
        <v>91</v>
      </c>
      <c r="D30" s="158">
        <v>20</v>
      </c>
      <c r="E30" s="118" t="s">
        <v>22</v>
      </c>
      <c r="F30" s="119">
        <v>1000</v>
      </c>
      <c r="G30" s="120" t="s">
        <v>21</v>
      </c>
      <c r="H30" s="202">
        <f t="shared" si="1"/>
        <v>1000</v>
      </c>
      <c r="I30" s="118" t="s">
        <v>21</v>
      </c>
      <c r="J30" s="151">
        <v>100</v>
      </c>
      <c r="K30" s="217" t="s">
        <v>60</v>
      </c>
      <c r="L30" s="192">
        <f t="shared" si="0"/>
        <v>10</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16</v>
      </c>
      <c r="I32" s="118" t="s">
        <v>21</v>
      </c>
      <c r="J32" s="151">
        <v>10</v>
      </c>
      <c r="K32" s="217" t="s">
        <v>60</v>
      </c>
      <c r="L32" s="192">
        <f>H32/J32</f>
        <v>1.6</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50</v>
      </c>
      <c r="I34" s="118" t="s">
        <v>34</v>
      </c>
      <c r="J34" s="151">
        <v>4</v>
      </c>
      <c r="K34" s="217" t="s">
        <v>80</v>
      </c>
      <c r="L34" s="192">
        <f t="shared" ref="L34:L37" si="2">H34/J34</f>
        <v>12.5</v>
      </c>
      <c r="M34" s="124" t="s">
        <v>61</v>
      </c>
    </row>
    <row r="35" spans="2:13" ht="16.5" x14ac:dyDescent="0.35">
      <c r="B35" s="28" t="s">
        <v>163</v>
      </c>
      <c r="C35" s="51" t="s">
        <v>76</v>
      </c>
      <c r="D35" s="97">
        <v>2</v>
      </c>
      <c r="E35" s="74" t="s">
        <v>33</v>
      </c>
      <c r="F35" s="59"/>
      <c r="G35" s="60"/>
      <c r="H35" s="112">
        <f>$H$13*D35</f>
        <v>100</v>
      </c>
      <c r="I35" s="74" t="s">
        <v>34</v>
      </c>
      <c r="J35" s="58">
        <v>4</v>
      </c>
      <c r="K35" s="219" t="s">
        <v>80</v>
      </c>
      <c r="L35" s="209">
        <f t="shared" si="2"/>
        <v>25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150</v>
      </c>
      <c r="I37" s="163" t="s">
        <v>21</v>
      </c>
      <c r="J37" s="155">
        <v>100</v>
      </c>
      <c r="K37" s="218" t="s">
        <v>80</v>
      </c>
      <c r="L37" s="210">
        <f t="shared" si="2"/>
        <v>1.5</v>
      </c>
      <c r="M37" s="167" t="s">
        <v>61</v>
      </c>
    </row>
    <row r="38" spans="2:13" ht="17" thickTop="1" x14ac:dyDescent="0.35">
      <c r="B38" s="29" t="s">
        <v>165</v>
      </c>
      <c r="C38" s="48" t="s">
        <v>76</v>
      </c>
      <c r="D38" s="65">
        <v>5</v>
      </c>
      <c r="E38" s="55" t="s">
        <v>72</v>
      </c>
      <c r="F38" s="62">
        <v>250</v>
      </c>
      <c r="G38" s="63" t="s">
        <v>61</v>
      </c>
      <c r="H38" s="200">
        <f t="shared" si="3"/>
        <v>250</v>
      </c>
      <c r="I38" s="55" t="s">
        <v>61</v>
      </c>
      <c r="J38" s="61"/>
      <c r="K38" s="219"/>
      <c r="L38" s="194">
        <f t="shared" ref="L38:L40" si="4">H38</f>
        <v>250</v>
      </c>
      <c r="M38" s="30" t="s">
        <v>61</v>
      </c>
    </row>
    <row r="39" spans="2:13" ht="16.5" x14ac:dyDescent="0.35">
      <c r="B39" s="28" t="s">
        <v>166</v>
      </c>
      <c r="C39" s="51" t="s">
        <v>76</v>
      </c>
      <c r="D39" s="97">
        <v>2</v>
      </c>
      <c r="E39" s="74" t="s">
        <v>72</v>
      </c>
      <c r="F39" s="59">
        <v>100</v>
      </c>
      <c r="G39" s="60" t="s">
        <v>61</v>
      </c>
      <c r="H39" s="97">
        <f t="shared" si="3"/>
        <v>100</v>
      </c>
      <c r="I39" s="74" t="s">
        <v>61</v>
      </c>
      <c r="J39" s="58"/>
      <c r="K39" s="219"/>
      <c r="L39" s="209">
        <f t="shared" si="4"/>
        <v>100</v>
      </c>
      <c r="M39" s="84" t="s">
        <v>61</v>
      </c>
    </row>
    <row r="40" spans="2:13" ht="16.5" x14ac:dyDescent="0.35">
      <c r="B40" s="85" t="s">
        <v>167</v>
      </c>
      <c r="C40" s="48" t="s">
        <v>76</v>
      </c>
      <c r="D40" s="65">
        <v>1</v>
      </c>
      <c r="E40" s="55" t="s">
        <v>72</v>
      </c>
      <c r="F40" s="62">
        <v>50</v>
      </c>
      <c r="G40" s="63" t="s">
        <v>61</v>
      </c>
      <c r="H40" s="65">
        <f t="shared" si="3"/>
        <v>50</v>
      </c>
      <c r="I40" s="55" t="s">
        <v>61</v>
      </c>
      <c r="J40" s="58"/>
      <c r="K40" s="219"/>
      <c r="L40" s="191">
        <f t="shared" si="4"/>
        <v>50</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7.5</v>
      </c>
      <c r="I42" s="55" t="s">
        <v>21</v>
      </c>
      <c r="J42" s="61">
        <v>5</v>
      </c>
      <c r="K42" s="219" t="s">
        <v>60</v>
      </c>
      <c r="L42" s="194">
        <f>H42/J42</f>
        <v>1.5</v>
      </c>
      <c r="M42" s="30" t="s">
        <v>61</v>
      </c>
    </row>
    <row r="43" spans="2:13" ht="16.5" x14ac:dyDescent="0.35">
      <c r="B43" s="28" t="s">
        <v>139</v>
      </c>
      <c r="C43" s="51" t="s">
        <v>79</v>
      </c>
      <c r="D43" s="95">
        <v>0.5</v>
      </c>
      <c r="E43" s="74" t="s">
        <v>22</v>
      </c>
      <c r="F43" s="59">
        <v>20</v>
      </c>
      <c r="G43" s="60" t="s">
        <v>21</v>
      </c>
      <c r="H43" s="95">
        <f t="shared" si="5"/>
        <v>20</v>
      </c>
      <c r="I43" s="74" t="s">
        <v>21</v>
      </c>
      <c r="J43" s="58"/>
      <c r="K43" s="219"/>
      <c r="L43" s="209"/>
      <c r="M43" s="84"/>
    </row>
    <row r="44" spans="2:13" ht="16.5" x14ac:dyDescent="0.35">
      <c r="B44" s="85" t="s">
        <v>153</v>
      </c>
      <c r="C44" s="48" t="s">
        <v>79</v>
      </c>
      <c r="D44" s="110">
        <v>0.3</v>
      </c>
      <c r="E44" s="55" t="s">
        <v>22</v>
      </c>
      <c r="F44" s="62">
        <v>20</v>
      </c>
      <c r="G44" s="63" t="s">
        <v>21</v>
      </c>
      <c r="H44" s="110">
        <f t="shared" si="5"/>
        <v>15</v>
      </c>
      <c r="I44" s="55" t="s">
        <v>21</v>
      </c>
      <c r="J44" s="58"/>
      <c r="K44" s="219"/>
      <c r="L44" s="191"/>
      <c r="M44" s="30"/>
    </row>
    <row r="45" spans="2:13" ht="17" thickBot="1" x14ac:dyDescent="0.4">
      <c r="B45" s="153" t="s">
        <v>154</v>
      </c>
      <c r="C45" s="126" t="s">
        <v>79</v>
      </c>
      <c r="D45" s="127">
        <v>0.2</v>
      </c>
      <c r="E45" s="128" t="s">
        <v>22</v>
      </c>
      <c r="F45" s="129">
        <v>20</v>
      </c>
      <c r="G45" s="130" t="s">
        <v>21</v>
      </c>
      <c r="H45" s="148">
        <f t="shared" si="5"/>
        <v>10</v>
      </c>
      <c r="I45" s="128" t="s">
        <v>21</v>
      </c>
      <c r="J45" s="155"/>
      <c r="K45" s="221"/>
      <c r="L45" s="208"/>
      <c r="M45" s="156"/>
    </row>
    <row r="46" spans="2:13" ht="17" thickTop="1" x14ac:dyDescent="0.35">
      <c r="B46" s="29" t="s">
        <v>169</v>
      </c>
      <c r="C46" s="48" t="s">
        <v>76</v>
      </c>
      <c r="D46" s="65">
        <v>1</v>
      </c>
      <c r="E46" s="55" t="s">
        <v>22</v>
      </c>
      <c r="F46" s="62">
        <v>50</v>
      </c>
      <c r="G46" s="63" t="s">
        <v>21</v>
      </c>
      <c r="H46" s="200">
        <f t="shared" si="5"/>
        <v>50</v>
      </c>
      <c r="I46" s="55" t="s">
        <v>21</v>
      </c>
      <c r="J46" s="61">
        <v>50</v>
      </c>
      <c r="K46" s="219" t="s">
        <v>60</v>
      </c>
      <c r="L46" s="194">
        <f t="shared" ref="L46:L61" si="6">H46/J46</f>
        <v>1</v>
      </c>
      <c r="M46" s="30" t="s">
        <v>61</v>
      </c>
    </row>
    <row r="47" spans="2:13" ht="17" thickBot="1" x14ac:dyDescent="0.4">
      <c r="B47" s="153"/>
      <c r="C47" s="126" t="s">
        <v>88</v>
      </c>
      <c r="D47" s="148">
        <v>1</v>
      </c>
      <c r="E47" s="128" t="s">
        <v>22</v>
      </c>
      <c r="F47" s="129">
        <v>50</v>
      </c>
      <c r="G47" s="130" t="s">
        <v>21</v>
      </c>
      <c r="H47" s="148">
        <f t="shared" si="5"/>
        <v>50</v>
      </c>
      <c r="I47" s="128" t="s">
        <v>21</v>
      </c>
      <c r="J47" s="155">
        <f>12.5/5</f>
        <v>2.5</v>
      </c>
      <c r="K47" s="221" t="s">
        <v>60</v>
      </c>
      <c r="L47" s="208">
        <f t="shared" si="6"/>
        <v>20</v>
      </c>
      <c r="M47" s="156" t="s">
        <v>61</v>
      </c>
    </row>
    <row r="48" spans="2:13" ht="17" thickTop="1" x14ac:dyDescent="0.35">
      <c r="B48" s="29" t="s">
        <v>26</v>
      </c>
      <c r="C48" s="48" t="s">
        <v>76</v>
      </c>
      <c r="D48" s="65">
        <v>5</v>
      </c>
      <c r="E48" s="66" t="s">
        <v>27</v>
      </c>
      <c r="F48" s="62" t="s">
        <v>28</v>
      </c>
      <c r="G48" s="63"/>
      <c r="H48" s="200">
        <f t="shared" si="5"/>
        <v>250</v>
      </c>
      <c r="I48" s="66" t="s">
        <v>29</v>
      </c>
      <c r="J48" s="61">
        <v>12.5</v>
      </c>
      <c r="K48" s="219" t="s">
        <v>60</v>
      </c>
      <c r="L48" s="194">
        <f t="shared" si="6"/>
        <v>20</v>
      </c>
      <c r="M48" s="114" t="s">
        <v>64</v>
      </c>
    </row>
    <row r="49" spans="2:13" ht="16.5" x14ac:dyDescent="0.35">
      <c r="B49" s="28"/>
      <c r="C49" s="51" t="s">
        <v>76</v>
      </c>
      <c r="D49" s="97">
        <v>10</v>
      </c>
      <c r="E49" s="76" t="s">
        <v>27</v>
      </c>
      <c r="F49" s="59" t="s">
        <v>28</v>
      </c>
      <c r="G49" s="60"/>
      <c r="H49" s="97">
        <f t="shared" si="5"/>
        <v>500</v>
      </c>
      <c r="I49" s="76" t="s">
        <v>29</v>
      </c>
      <c r="J49" s="58">
        <v>12.5</v>
      </c>
      <c r="K49" s="219" t="s">
        <v>60</v>
      </c>
      <c r="L49" s="209">
        <f t="shared" si="6"/>
        <v>40</v>
      </c>
      <c r="M49" s="96" t="s">
        <v>64</v>
      </c>
    </row>
    <row r="50" spans="2:13" ht="16.5" x14ac:dyDescent="0.35">
      <c r="B50" s="85"/>
      <c r="C50" s="48" t="s">
        <v>76</v>
      </c>
      <c r="D50" s="65">
        <v>15</v>
      </c>
      <c r="E50" s="66" t="s">
        <v>27</v>
      </c>
      <c r="F50" s="62" t="s">
        <v>28</v>
      </c>
      <c r="G50" s="63"/>
      <c r="H50" s="65">
        <f t="shared" si="5"/>
        <v>750</v>
      </c>
      <c r="I50" s="66" t="s">
        <v>29</v>
      </c>
      <c r="J50" s="58">
        <v>12.5</v>
      </c>
      <c r="K50" s="219" t="s">
        <v>60</v>
      </c>
      <c r="L50" s="191">
        <f t="shared" si="6"/>
        <v>60</v>
      </c>
      <c r="M50" s="114" t="s">
        <v>64</v>
      </c>
    </row>
    <row r="51" spans="2:13" ht="17" thickBot="1" x14ac:dyDescent="0.4">
      <c r="B51" s="153"/>
      <c r="C51" s="126" t="s">
        <v>76</v>
      </c>
      <c r="D51" s="148">
        <v>20</v>
      </c>
      <c r="E51" s="137" t="s">
        <v>27</v>
      </c>
      <c r="F51" s="129" t="s">
        <v>28</v>
      </c>
      <c r="G51" s="130"/>
      <c r="H51" s="148">
        <f t="shared" si="5"/>
        <v>1000</v>
      </c>
      <c r="I51" s="137" t="s">
        <v>29</v>
      </c>
      <c r="J51" s="155">
        <v>12.5</v>
      </c>
      <c r="K51" s="221" t="s">
        <v>60</v>
      </c>
      <c r="L51" s="208">
        <f t="shared" si="6"/>
        <v>80</v>
      </c>
      <c r="M51" s="168" t="s">
        <v>64</v>
      </c>
    </row>
    <row r="52" spans="2:13" ht="17" thickTop="1" x14ac:dyDescent="0.35">
      <c r="B52" s="29" t="s">
        <v>30</v>
      </c>
      <c r="C52" s="48" t="s">
        <v>76</v>
      </c>
      <c r="D52" s="65">
        <v>5</v>
      </c>
      <c r="E52" s="66" t="s">
        <v>27</v>
      </c>
      <c r="F52" s="62" t="s">
        <v>28</v>
      </c>
      <c r="G52" s="63"/>
      <c r="H52" s="200">
        <f t="shared" si="5"/>
        <v>250</v>
      </c>
      <c r="I52" s="66" t="s">
        <v>29</v>
      </c>
      <c r="J52" s="61">
        <v>3.2</v>
      </c>
      <c r="K52" s="219" t="s">
        <v>60</v>
      </c>
      <c r="L52" s="194">
        <f t="shared" si="6"/>
        <v>78.125</v>
      </c>
      <c r="M52" s="114" t="s">
        <v>64</v>
      </c>
    </row>
    <row r="53" spans="2:13" ht="19.5" x14ac:dyDescent="0.5">
      <c r="B53" s="28" t="s">
        <v>170</v>
      </c>
      <c r="C53" s="51" t="s">
        <v>76</v>
      </c>
      <c r="D53" s="97">
        <v>10</v>
      </c>
      <c r="E53" s="76" t="s">
        <v>27</v>
      </c>
      <c r="F53" s="59" t="s">
        <v>28</v>
      </c>
      <c r="G53" s="60"/>
      <c r="H53" s="97">
        <f t="shared" si="5"/>
        <v>500</v>
      </c>
      <c r="I53" s="76" t="s">
        <v>29</v>
      </c>
      <c r="J53" s="58">
        <v>3.2</v>
      </c>
      <c r="K53" s="219" t="s">
        <v>60</v>
      </c>
      <c r="L53" s="209">
        <f t="shared" si="6"/>
        <v>156.25</v>
      </c>
      <c r="M53" s="96" t="s">
        <v>64</v>
      </c>
    </row>
    <row r="54" spans="2:13" ht="16.5" x14ac:dyDescent="0.35">
      <c r="B54" s="85"/>
      <c r="C54" s="48" t="s">
        <v>76</v>
      </c>
      <c r="D54" s="65">
        <v>15</v>
      </c>
      <c r="E54" s="66" t="s">
        <v>27</v>
      </c>
      <c r="F54" s="62" t="s">
        <v>28</v>
      </c>
      <c r="G54" s="63"/>
      <c r="H54" s="65">
        <f t="shared" si="5"/>
        <v>750</v>
      </c>
      <c r="I54" s="66" t="s">
        <v>29</v>
      </c>
      <c r="J54" s="58">
        <v>3.2</v>
      </c>
      <c r="K54" s="219" t="s">
        <v>60</v>
      </c>
      <c r="L54" s="191">
        <f t="shared" si="6"/>
        <v>234.375</v>
      </c>
      <c r="M54" s="114" t="s">
        <v>64</v>
      </c>
    </row>
    <row r="55" spans="2:13" ht="17" thickBot="1" x14ac:dyDescent="0.4">
      <c r="B55" s="153"/>
      <c r="C55" s="126" t="s">
        <v>76</v>
      </c>
      <c r="D55" s="148">
        <v>20</v>
      </c>
      <c r="E55" s="137" t="s">
        <v>27</v>
      </c>
      <c r="F55" s="129" t="s">
        <v>28</v>
      </c>
      <c r="G55" s="130"/>
      <c r="H55" s="148">
        <f t="shared" si="5"/>
        <v>1000</v>
      </c>
      <c r="I55" s="137" t="s">
        <v>29</v>
      </c>
      <c r="J55" s="155">
        <v>3.2</v>
      </c>
      <c r="K55" s="221" t="s">
        <v>60</v>
      </c>
      <c r="L55" s="208">
        <f t="shared" si="6"/>
        <v>312.5</v>
      </c>
      <c r="M55" s="168" t="s">
        <v>64</v>
      </c>
    </row>
    <row r="56" spans="2:13" ht="17" thickTop="1" x14ac:dyDescent="0.35">
      <c r="B56" s="115" t="s">
        <v>172</v>
      </c>
      <c r="C56" s="116" t="s">
        <v>91</v>
      </c>
      <c r="D56" s="141">
        <v>0.03</v>
      </c>
      <c r="E56" s="118" t="s">
        <v>22</v>
      </c>
      <c r="F56" s="119">
        <v>1</v>
      </c>
      <c r="G56" s="120" t="s">
        <v>21</v>
      </c>
      <c r="H56" s="192">
        <f t="shared" si="5"/>
        <v>1</v>
      </c>
      <c r="I56" s="118" t="s">
        <v>21</v>
      </c>
      <c r="J56" s="151">
        <v>0.1</v>
      </c>
      <c r="K56" s="217" t="s">
        <v>60</v>
      </c>
      <c r="L56" s="192">
        <f t="shared" si="6"/>
        <v>10</v>
      </c>
      <c r="M56" s="124" t="s">
        <v>61</v>
      </c>
    </row>
    <row r="57" spans="2:13" ht="16.5" x14ac:dyDescent="0.35">
      <c r="B57" s="28" t="s">
        <v>171</v>
      </c>
      <c r="C57" s="51" t="s">
        <v>91</v>
      </c>
      <c r="D57" s="93">
        <v>0.01</v>
      </c>
      <c r="E57" s="74" t="s">
        <v>22</v>
      </c>
      <c r="F57" s="59">
        <v>1</v>
      </c>
      <c r="G57" s="60" t="s">
        <v>21</v>
      </c>
      <c r="H57" s="93">
        <f t="shared" si="5"/>
        <v>0.5</v>
      </c>
      <c r="I57" s="74" t="s">
        <v>21</v>
      </c>
      <c r="J57" s="58">
        <v>0.1</v>
      </c>
      <c r="K57" s="219" t="s">
        <v>60</v>
      </c>
      <c r="L57" s="209">
        <f t="shared" si="6"/>
        <v>5</v>
      </c>
      <c r="M57" s="84" t="s">
        <v>61</v>
      </c>
    </row>
    <row r="58" spans="2:13" ht="16.5" x14ac:dyDescent="0.35">
      <c r="B58" s="85" t="s">
        <v>174</v>
      </c>
      <c r="C58" s="48" t="s">
        <v>78</v>
      </c>
      <c r="D58" s="69">
        <v>0.05</v>
      </c>
      <c r="E58" s="55" t="s">
        <v>32</v>
      </c>
      <c r="F58" s="77">
        <v>2.5</v>
      </c>
      <c r="G58" s="63" t="s">
        <v>21</v>
      </c>
      <c r="H58" s="69">
        <f t="shared" si="5"/>
        <v>2.5</v>
      </c>
      <c r="I58" s="55" t="s">
        <v>21</v>
      </c>
      <c r="J58" s="58">
        <v>0.1</v>
      </c>
      <c r="K58" s="219" t="s">
        <v>60</v>
      </c>
      <c r="L58" s="191">
        <f t="shared" si="6"/>
        <v>25</v>
      </c>
      <c r="M58" s="30" t="s">
        <v>61</v>
      </c>
    </row>
    <row r="59" spans="2:13" ht="16.5" x14ac:dyDescent="0.35">
      <c r="B59" s="28" t="s">
        <v>173</v>
      </c>
      <c r="C59" s="51" t="s">
        <v>78</v>
      </c>
      <c r="D59" s="95">
        <v>0.1</v>
      </c>
      <c r="E59" s="74" t="s">
        <v>22</v>
      </c>
      <c r="F59" s="94">
        <v>2.5</v>
      </c>
      <c r="G59" s="60" t="s">
        <v>21</v>
      </c>
      <c r="H59" s="95">
        <f t="shared" si="5"/>
        <v>2.5</v>
      </c>
      <c r="I59" s="74" t="s">
        <v>21</v>
      </c>
      <c r="J59" s="58">
        <v>1</v>
      </c>
      <c r="K59" s="219" t="s">
        <v>60</v>
      </c>
      <c r="L59" s="209">
        <f t="shared" si="6"/>
        <v>2.5</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0.3</v>
      </c>
      <c r="I61" s="128" t="s">
        <v>21</v>
      </c>
      <c r="J61" s="155">
        <v>1</v>
      </c>
      <c r="K61" s="221" t="s">
        <v>60</v>
      </c>
      <c r="L61" s="208">
        <f t="shared" si="6"/>
        <v>0.3</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25000</v>
      </c>
      <c r="G64" s="120" t="s">
        <v>34</v>
      </c>
      <c r="H64" s="158">
        <f t="shared" si="5"/>
        <v>5000</v>
      </c>
      <c r="I64" s="118" t="s">
        <v>34</v>
      </c>
      <c r="J64" s="122">
        <v>10</v>
      </c>
      <c r="K64" s="217" t="s">
        <v>60</v>
      </c>
      <c r="L64" s="189">
        <f t="shared" ref="L64:L76" si="7">H64/J64</f>
        <v>500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5</v>
      </c>
      <c r="I66" s="55" t="s">
        <v>21</v>
      </c>
      <c r="J66" s="58">
        <v>2</v>
      </c>
      <c r="K66" s="219" t="s">
        <v>60</v>
      </c>
      <c r="L66" s="191">
        <f t="shared" si="7"/>
        <v>2.5</v>
      </c>
      <c r="M66" s="30" t="s">
        <v>61</v>
      </c>
    </row>
    <row r="67" spans="2:13" ht="17" thickBot="1" x14ac:dyDescent="0.4">
      <c r="B67" s="153" t="s">
        <v>89</v>
      </c>
      <c r="C67" s="126" t="s">
        <v>76</v>
      </c>
      <c r="D67" s="127">
        <v>0.3</v>
      </c>
      <c r="E67" s="128" t="s">
        <v>22</v>
      </c>
      <c r="F67" s="129">
        <v>20</v>
      </c>
      <c r="G67" s="130" t="s">
        <v>21</v>
      </c>
      <c r="H67" s="127">
        <f t="shared" si="5"/>
        <v>15</v>
      </c>
      <c r="I67" s="128" t="s">
        <v>21</v>
      </c>
      <c r="J67" s="155">
        <v>2</v>
      </c>
      <c r="K67" s="221" t="s">
        <v>60</v>
      </c>
      <c r="L67" s="208">
        <f t="shared" si="7"/>
        <v>7.5</v>
      </c>
      <c r="M67" s="156" t="s">
        <v>61</v>
      </c>
    </row>
    <row r="68" spans="2:13" ht="17" thickTop="1" x14ac:dyDescent="0.35">
      <c r="B68" s="136" t="s">
        <v>81</v>
      </c>
      <c r="C68" s="170" t="s">
        <v>77</v>
      </c>
      <c r="D68" s="158">
        <v>1</v>
      </c>
      <c r="E68" s="118" t="s">
        <v>33</v>
      </c>
      <c r="F68" s="119">
        <v>50</v>
      </c>
      <c r="G68" s="120" t="s">
        <v>34</v>
      </c>
      <c r="H68" s="158">
        <f t="shared" si="5"/>
        <v>50</v>
      </c>
      <c r="I68" s="118" t="s">
        <v>34</v>
      </c>
      <c r="J68" s="122">
        <v>50</v>
      </c>
      <c r="K68" s="217" t="s">
        <v>80</v>
      </c>
      <c r="L68" s="189">
        <f t="shared" si="7"/>
        <v>1</v>
      </c>
      <c r="M68" s="124" t="s">
        <v>61</v>
      </c>
    </row>
    <row r="69" spans="2:13" ht="17" thickBot="1" x14ac:dyDescent="0.4">
      <c r="B69" s="153" t="s">
        <v>82</v>
      </c>
      <c r="C69" s="126" t="s">
        <v>83</v>
      </c>
      <c r="D69" s="148">
        <v>2</v>
      </c>
      <c r="E69" s="128" t="s">
        <v>33</v>
      </c>
      <c r="F69" s="129">
        <v>100</v>
      </c>
      <c r="G69" s="130" t="s">
        <v>34</v>
      </c>
      <c r="H69" s="148">
        <f t="shared" si="5"/>
        <v>100</v>
      </c>
      <c r="I69" s="128" t="s">
        <v>34</v>
      </c>
      <c r="J69" s="155">
        <v>50</v>
      </c>
      <c r="K69" s="221" t="s">
        <v>80</v>
      </c>
      <c r="L69" s="208">
        <f t="shared" si="7"/>
        <v>2</v>
      </c>
      <c r="M69" s="156" t="s">
        <v>61</v>
      </c>
    </row>
    <row r="70" spans="2:13" ht="17" thickTop="1" x14ac:dyDescent="0.35">
      <c r="B70" s="136" t="s">
        <v>36</v>
      </c>
      <c r="C70" s="170" t="s">
        <v>76</v>
      </c>
      <c r="D70" s="141">
        <v>0.01</v>
      </c>
      <c r="E70" s="118" t="s">
        <v>22</v>
      </c>
      <c r="F70" s="149">
        <v>0.2</v>
      </c>
      <c r="G70" s="120" t="s">
        <v>21</v>
      </c>
      <c r="H70" s="141">
        <f t="shared" si="5"/>
        <v>0.2</v>
      </c>
      <c r="I70" s="118" t="s">
        <v>21</v>
      </c>
      <c r="J70" s="122">
        <v>0.1</v>
      </c>
      <c r="K70" s="217" t="s">
        <v>60</v>
      </c>
      <c r="L70" s="189">
        <f t="shared" si="7"/>
        <v>2</v>
      </c>
      <c r="M70" s="124" t="s">
        <v>61</v>
      </c>
    </row>
    <row r="71" spans="2:13" ht="17" thickBot="1" x14ac:dyDescent="0.4">
      <c r="B71" s="153" t="s">
        <v>177</v>
      </c>
      <c r="C71" s="126" t="s">
        <v>76</v>
      </c>
      <c r="D71" s="146">
        <v>0.02</v>
      </c>
      <c r="E71" s="128" t="s">
        <v>22</v>
      </c>
      <c r="F71" s="129">
        <v>1</v>
      </c>
      <c r="G71" s="130" t="s">
        <v>115</v>
      </c>
      <c r="H71" s="127">
        <f t="shared" si="5"/>
        <v>1</v>
      </c>
      <c r="I71" s="128" t="s">
        <v>21</v>
      </c>
      <c r="J71" s="155">
        <v>0.1</v>
      </c>
      <c r="K71" s="221" t="s">
        <v>60</v>
      </c>
      <c r="L71" s="208">
        <f t="shared" si="7"/>
        <v>10</v>
      </c>
      <c r="M71" s="156" t="s">
        <v>61</v>
      </c>
    </row>
    <row r="72" spans="2:13" ht="17" thickTop="1" x14ac:dyDescent="0.35">
      <c r="B72" s="136" t="s">
        <v>37</v>
      </c>
      <c r="C72" s="170" t="s">
        <v>76</v>
      </c>
      <c r="D72" s="158">
        <v>15</v>
      </c>
      <c r="E72" s="118" t="s">
        <v>38</v>
      </c>
      <c r="F72" s="119">
        <v>1500</v>
      </c>
      <c r="G72" s="120" t="s">
        <v>178</v>
      </c>
      <c r="H72" s="158">
        <f t="shared" si="5"/>
        <v>750</v>
      </c>
      <c r="I72" s="118" t="s">
        <v>21</v>
      </c>
      <c r="J72" s="122">
        <v>25</v>
      </c>
      <c r="K72" s="217" t="s">
        <v>60</v>
      </c>
      <c r="L72" s="189">
        <f t="shared" si="7"/>
        <v>30</v>
      </c>
      <c r="M72" s="124" t="s">
        <v>61</v>
      </c>
    </row>
    <row r="73" spans="2:13" ht="17" thickBot="1" x14ac:dyDescent="0.4">
      <c r="B73" s="153" t="s">
        <v>179</v>
      </c>
      <c r="C73" s="126" t="s">
        <v>76</v>
      </c>
      <c r="D73" s="148">
        <v>20</v>
      </c>
      <c r="E73" s="128" t="s">
        <v>38</v>
      </c>
      <c r="F73" s="129">
        <v>1500</v>
      </c>
      <c r="G73" s="130" t="s">
        <v>178</v>
      </c>
      <c r="H73" s="148">
        <f t="shared" si="5"/>
        <v>1000</v>
      </c>
      <c r="I73" s="128" t="s">
        <v>21</v>
      </c>
      <c r="J73" s="155">
        <v>25</v>
      </c>
      <c r="K73" s="221" t="s">
        <v>60</v>
      </c>
      <c r="L73" s="208">
        <f t="shared" si="7"/>
        <v>40</v>
      </c>
      <c r="M73" s="156" t="s">
        <v>61</v>
      </c>
    </row>
    <row r="74" spans="2:13" ht="17" thickTop="1" x14ac:dyDescent="0.35">
      <c r="B74" s="157" t="s">
        <v>180</v>
      </c>
      <c r="C74" s="116" t="s">
        <v>76</v>
      </c>
      <c r="D74" s="141">
        <v>0.02</v>
      </c>
      <c r="E74" s="118" t="s">
        <v>22</v>
      </c>
      <c r="F74" s="119">
        <v>1</v>
      </c>
      <c r="G74" s="120" t="s">
        <v>21</v>
      </c>
      <c r="H74" s="117">
        <f t="shared" si="5"/>
        <v>1</v>
      </c>
      <c r="I74" s="118" t="s">
        <v>21</v>
      </c>
      <c r="J74" s="122">
        <v>1</v>
      </c>
      <c r="K74" s="217" t="s">
        <v>60</v>
      </c>
      <c r="L74" s="189">
        <f t="shared" si="7"/>
        <v>1</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100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50</v>
      </c>
      <c r="I80" s="118" t="s">
        <v>21</v>
      </c>
      <c r="J80" s="122">
        <v>50</v>
      </c>
      <c r="K80" s="217" t="s">
        <v>60</v>
      </c>
      <c r="L80" s="189">
        <f t="shared" si="8"/>
        <v>1</v>
      </c>
      <c r="M80" s="124" t="s">
        <v>61</v>
      </c>
    </row>
    <row r="81" spans="2:13" ht="16.5" x14ac:dyDescent="0.35">
      <c r="B81" s="28"/>
      <c r="C81" s="51" t="s">
        <v>76</v>
      </c>
      <c r="D81" s="97">
        <v>2</v>
      </c>
      <c r="E81" s="74" t="s">
        <v>22</v>
      </c>
      <c r="F81" s="59">
        <v>100</v>
      </c>
      <c r="G81" s="60" t="s">
        <v>21</v>
      </c>
      <c r="H81" s="97">
        <f t="shared" si="5"/>
        <v>100</v>
      </c>
      <c r="I81" s="74" t="s">
        <v>21</v>
      </c>
      <c r="J81" s="58">
        <v>50</v>
      </c>
      <c r="K81" s="219" t="s">
        <v>60</v>
      </c>
      <c r="L81" s="209">
        <f t="shared" si="8"/>
        <v>2</v>
      </c>
      <c r="M81" s="84" t="s">
        <v>61</v>
      </c>
    </row>
    <row r="82" spans="2:13" ht="16.5" x14ac:dyDescent="0.35">
      <c r="B82" s="27" t="s">
        <v>182</v>
      </c>
      <c r="C82" s="53" t="s">
        <v>84</v>
      </c>
      <c r="D82" s="65">
        <v>4</v>
      </c>
      <c r="E82" s="55" t="s">
        <v>22</v>
      </c>
      <c r="F82" s="62">
        <v>250</v>
      </c>
      <c r="G82" s="63" t="s">
        <v>21</v>
      </c>
      <c r="H82" s="65">
        <f t="shared" si="5"/>
        <v>200</v>
      </c>
      <c r="I82" s="55" t="s">
        <v>21</v>
      </c>
      <c r="J82" s="58">
        <v>50</v>
      </c>
      <c r="K82" s="219" t="s">
        <v>60</v>
      </c>
      <c r="L82" s="191">
        <f t="shared" si="8"/>
        <v>4</v>
      </c>
      <c r="M82" s="30" t="s">
        <v>61</v>
      </c>
    </row>
    <row r="83" spans="2:13" ht="17" thickBot="1" x14ac:dyDescent="0.4">
      <c r="B83" s="153"/>
      <c r="C83" s="126" t="s">
        <v>84</v>
      </c>
      <c r="D83" s="148">
        <v>5</v>
      </c>
      <c r="E83" s="128" t="s">
        <v>22</v>
      </c>
      <c r="F83" s="129">
        <v>250</v>
      </c>
      <c r="G83" s="130" t="s">
        <v>21</v>
      </c>
      <c r="H83" s="148">
        <f t="shared" si="5"/>
        <v>250</v>
      </c>
      <c r="I83" s="128" t="s">
        <v>21</v>
      </c>
      <c r="J83" s="155">
        <v>50</v>
      </c>
      <c r="K83" s="221" t="s">
        <v>60</v>
      </c>
      <c r="L83" s="208">
        <f t="shared" si="8"/>
        <v>5</v>
      </c>
      <c r="M83" s="156" t="s">
        <v>61</v>
      </c>
    </row>
    <row r="84" spans="2:13" ht="17" thickTop="1" x14ac:dyDescent="0.35">
      <c r="B84" s="136" t="s">
        <v>140</v>
      </c>
      <c r="C84" s="170" t="s">
        <v>76</v>
      </c>
      <c r="D84" s="158">
        <v>60</v>
      </c>
      <c r="E84" s="118" t="s">
        <v>22</v>
      </c>
      <c r="F84" s="119">
        <v>4500</v>
      </c>
      <c r="G84" s="120" t="s">
        <v>21</v>
      </c>
      <c r="H84" s="158">
        <f t="shared" si="5"/>
        <v>3000</v>
      </c>
      <c r="I84" s="118" t="s">
        <v>21</v>
      </c>
      <c r="J84" s="122">
        <v>100</v>
      </c>
      <c r="K84" s="217" t="s">
        <v>60</v>
      </c>
      <c r="L84" s="189">
        <f t="shared" si="8"/>
        <v>30</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150</v>
      </c>
      <c r="G86" s="120" t="s">
        <v>21</v>
      </c>
      <c r="H86" s="158">
        <f t="shared" si="5"/>
        <v>50</v>
      </c>
      <c r="I86" s="118" t="s">
        <v>21</v>
      </c>
      <c r="J86" s="122">
        <v>20</v>
      </c>
      <c r="K86" s="217" t="s">
        <v>60</v>
      </c>
      <c r="L86" s="189">
        <f t="shared" ref="L86:L88" si="9">H86/J86</f>
        <v>2.5</v>
      </c>
      <c r="M86" s="124" t="s">
        <v>61</v>
      </c>
    </row>
    <row r="87" spans="2:13" ht="16.5" x14ac:dyDescent="0.35">
      <c r="B87" s="28" t="s">
        <v>149</v>
      </c>
      <c r="C87" s="51" t="s">
        <v>78</v>
      </c>
      <c r="D87" s="97">
        <v>2</v>
      </c>
      <c r="E87" s="74" t="s">
        <v>22</v>
      </c>
      <c r="F87" s="59">
        <f>3*H13</f>
        <v>150</v>
      </c>
      <c r="G87" s="60" t="s">
        <v>21</v>
      </c>
      <c r="H87" s="97">
        <f t="shared" si="5"/>
        <v>100</v>
      </c>
      <c r="I87" s="74" t="s">
        <v>21</v>
      </c>
      <c r="J87" s="58">
        <v>20</v>
      </c>
      <c r="K87" s="219" t="s">
        <v>60</v>
      </c>
      <c r="L87" s="209">
        <f t="shared" si="9"/>
        <v>5</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2</v>
      </c>
      <c r="I90" s="118" t="s">
        <v>21</v>
      </c>
      <c r="J90" s="122">
        <v>2</v>
      </c>
      <c r="K90" s="217" t="s">
        <v>60</v>
      </c>
      <c r="L90" s="189">
        <f t="shared" ref="L90:L117" si="10">H90/J90</f>
        <v>1</v>
      </c>
      <c r="M90" s="124" t="s">
        <v>61</v>
      </c>
    </row>
    <row r="91" spans="2:13" ht="16.5" x14ac:dyDescent="0.35">
      <c r="B91" s="86" t="s">
        <v>107</v>
      </c>
      <c r="C91" s="56" t="s">
        <v>77</v>
      </c>
      <c r="D91" s="111">
        <v>0.1</v>
      </c>
      <c r="E91" s="88" t="s">
        <v>22</v>
      </c>
      <c r="F91" s="89">
        <v>4</v>
      </c>
      <c r="G91" s="90" t="s">
        <v>21</v>
      </c>
      <c r="H91" s="111">
        <f t="shared" si="5"/>
        <v>4</v>
      </c>
      <c r="I91" s="88" t="s">
        <v>21</v>
      </c>
      <c r="J91" s="58">
        <v>2</v>
      </c>
      <c r="K91" s="220" t="s">
        <v>60</v>
      </c>
      <c r="L91" s="212">
        <f t="shared" si="10"/>
        <v>2</v>
      </c>
      <c r="M91" s="91" t="s">
        <v>61</v>
      </c>
    </row>
    <row r="92" spans="2:13" ht="16.5" x14ac:dyDescent="0.35">
      <c r="B92" s="27" t="s">
        <v>108</v>
      </c>
      <c r="C92" s="48" t="s">
        <v>77</v>
      </c>
      <c r="D92" s="110">
        <v>0.1</v>
      </c>
      <c r="E92" s="55" t="s">
        <v>22</v>
      </c>
      <c r="F92" s="62">
        <v>2</v>
      </c>
      <c r="G92" s="63" t="s">
        <v>21</v>
      </c>
      <c r="H92" s="110">
        <f t="shared" si="5"/>
        <v>2</v>
      </c>
      <c r="I92" s="55" t="s">
        <v>21</v>
      </c>
      <c r="J92" s="58">
        <v>2</v>
      </c>
      <c r="K92" s="219" t="s">
        <v>60</v>
      </c>
      <c r="L92" s="191">
        <f t="shared" si="10"/>
        <v>1</v>
      </c>
      <c r="M92" s="30" t="s">
        <v>61</v>
      </c>
    </row>
    <row r="93" spans="2:13" ht="17" thickBot="1" x14ac:dyDescent="0.4">
      <c r="B93" s="180"/>
      <c r="C93" s="161" t="s">
        <v>88</v>
      </c>
      <c r="D93" s="181">
        <v>0.1</v>
      </c>
      <c r="E93" s="163" t="s">
        <v>22</v>
      </c>
      <c r="F93" s="164">
        <v>2</v>
      </c>
      <c r="G93" s="165" t="s">
        <v>21</v>
      </c>
      <c r="H93" s="181">
        <f t="shared" si="5"/>
        <v>2</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1250</v>
      </c>
      <c r="I94" s="118" t="s">
        <v>21</v>
      </c>
      <c r="J94" s="122">
        <v>40</v>
      </c>
      <c r="K94" s="217" t="s">
        <v>60</v>
      </c>
      <c r="L94" s="189">
        <f t="shared" si="10"/>
        <v>31.25</v>
      </c>
      <c r="M94" s="124" t="s">
        <v>61</v>
      </c>
    </row>
    <row r="95" spans="2:13" ht="17" thickBot="1" x14ac:dyDescent="0.4">
      <c r="B95" s="153" t="s">
        <v>130</v>
      </c>
      <c r="C95" s="126" t="s">
        <v>76</v>
      </c>
      <c r="D95" s="148">
        <v>50</v>
      </c>
      <c r="E95" s="128" t="s">
        <v>22</v>
      </c>
      <c r="F95" s="129">
        <v>2000</v>
      </c>
      <c r="G95" s="130" t="s">
        <v>21</v>
      </c>
      <c r="H95" s="148">
        <f t="shared" si="5"/>
        <v>2000</v>
      </c>
      <c r="I95" s="128" t="s">
        <v>21</v>
      </c>
      <c r="J95" s="155">
        <v>40</v>
      </c>
      <c r="K95" s="221" t="s">
        <v>60</v>
      </c>
      <c r="L95" s="208">
        <f t="shared" si="10"/>
        <v>50</v>
      </c>
      <c r="M95" s="156" t="s">
        <v>61</v>
      </c>
    </row>
    <row r="96" spans="2:13" ht="17" thickTop="1" x14ac:dyDescent="0.35">
      <c r="B96" s="136" t="s">
        <v>39</v>
      </c>
      <c r="C96" s="170" t="s">
        <v>76</v>
      </c>
      <c r="D96" s="141">
        <v>0.25</v>
      </c>
      <c r="E96" s="118" t="s">
        <v>40</v>
      </c>
      <c r="F96" s="143"/>
      <c r="G96" s="120"/>
      <c r="H96" s="141">
        <f t="shared" ref="H96:H99" si="11">$H$13*D96</f>
        <v>12.5</v>
      </c>
      <c r="I96" s="118" t="s">
        <v>41</v>
      </c>
      <c r="J96" s="122">
        <v>0.2</v>
      </c>
      <c r="K96" s="217" t="s">
        <v>138</v>
      </c>
      <c r="L96" s="189">
        <f t="shared" si="10"/>
        <v>62.5</v>
      </c>
      <c r="M96" s="124" t="s">
        <v>61</v>
      </c>
    </row>
    <row r="97" spans="2:13" ht="16.5" x14ac:dyDescent="0.35">
      <c r="B97" s="28" t="s">
        <v>183</v>
      </c>
      <c r="C97" s="51" t="s">
        <v>76</v>
      </c>
      <c r="D97" s="95">
        <v>0.5</v>
      </c>
      <c r="E97" s="74" t="s">
        <v>40</v>
      </c>
      <c r="F97" s="59"/>
      <c r="G97" s="60"/>
      <c r="H97" s="95">
        <f t="shared" si="11"/>
        <v>25</v>
      </c>
      <c r="I97" s="74" t="s">
        <v>41</v>
      </c>
      <c r="J97" s="58">
        <v>0.2</v>
      </c>
      <c r="K97" s="219" t="s">
        <v>138</v>
      </c>
      <c r="L97" s="215">
        <f t="shared" si="10"/>
        <v>125</v>
      </c>
      <c r="M97" s="84" t="s">
        <v>61</v>
      </c>
    </row>
    <row r="98" spans="2:13" ht="16.5" x14ac:dyDescent="0.35">
      <c r="B98" s="85" t="s">
        <v>184</v>
      </c>
      <c r="C98" s="48" t="s">
        <v>76</v>
      </c>
      <c r="D98" s="69">
        <v>0.75</v>
      </c>
      <c r="E98" s="55" t="s">
        <v>40</v>
      </c>
      <c r="F98" s="62"/>
      <c r="G98" s="63"/>
      <c r="H98" s="69">
        <f t="shared" si="11"/>
        <v>37.5</v>
      </c>
      <c r="I98" s="55" t="s">
        <v>41</v>
      </c>
      <c r="J98" s="58">
        <v>0.2</v>
      </c>
      <c r="K98" s="219" t="s">
        <v>138</v>
      </c>
      <c r="L98" s="196">
        <f t="shared" si="10"/>
        <v>187.5</v>
      </c>
      <c r="M98" s="30" t="s">
        <v>61</v>
      </c>
    </row>
    <row r="99" spans="2:13" ht="17" thickBot="1" x14ac:dyDescent="0.4">
      <c r="B99" s="153"/>
      <c r="C99" s="126" t="s">
        <v>76</v>
      </c>
      <c r="D99" s="148">
        <v>1</v>
      </c>
      <c r="E99" s="128" t="s">
        <v>40</v>
      </c>
      <c r="F99" s="129"/>
      <c r="G99" s="130"/>
      <c r="H99" s="148">
        <f t="shared" si="11"/>
        <v>50</v>
      </c>
      <c r="I99" s="128" t="s">
        <v>41</v>
      </c>
      <c r="J99" s="155">
        <v>0.2</v>
      </c>
      <c r="K99" s="221" t="s">
        <v>138</v>
      </c>
      <c r="L99" s="213">
        <f t="shared" si="10"/>
        <v>250</v>
      </c>
      <c r="M99" s="156" t="s">
        <v>61</v>
      </c>
    </row>
    <row r="100" spans="2:13" ht="17" thickTop="1" x14ac:dyDescent="0.35">
      <c r="B100" s="136" t="s">
        <v>122</v>
      </c>
      <c r="C100" s="170" t="s">
        <v>77</v>
      </c>
      <c r="D100" s="158">
        <v>2</v>
      </c>
      <c r="E100" s="118" t="s">
        <v>22</v>
      </c>
      <c r="F100" s="119">
        <v>125</v>
      </c>
      <c r="G100" s="120" t="s">
        <v>21</v>
      </c>
      <c r="H100" s="158">
        <f t="shared" si="5"/>
        <v>100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25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2</v>
      </c>
      <c r="I102" s="118" t="s">
        <v>21</v>
      </c>
      <c r="J102" s="122">
        <v>5</v>
      </c>
      <c r="K102" s="217" t="s">
        <v>60</v>
      </c>
      <c r="L102" s="195">
        <f t="shared" si="10"/>
        <v>0.4</v>
      </c>
      <c r="M102" s="124" t="s">
        <v>61</v>
      </c>
    </row>
    <row r="103" spans="2:13" ht="16.5" x14ac:dyDescent="0.35">
      <c r="B103" s="28" t="s">
        <v>85</v>
      </c>
      <c r="C103" s="51" t="s">
        <v>76</v>
      </c>
      <c r="D103" s="95">
        <v>0.1</v>
      </c>
      <c r="E103" s="74" t="s">
        <v>22</v>
      </c>
      <c r="F103" s="59">
        <v>2</v>
      </c>
      <c r="G103" s="60" t="s">
        <v>21</v>
      </c>
      <c r="H103" s="95">
        <f t="shared" si="5"/>
        <v>2</v>
      </c>
      <c r="I103" s="74" t="s">
        <v>21</v>
      </c>
      <c r="J103" s="58">
        <v>5</v>
      </c>
      <c r="K103" s="219" t="s">
        <v>60</v>
      </c>
      <c r="L103" s="215">
        <f t="shared" si="10"/>
        <v>0.4</v>
      </c>
      <c r="M103" s="84" t="s">
        <v>61</v>
      </c>
    </row>
    <row r="104" spans="2:13" ht="16.5" x14ac:dyDescent="0.35">
      <c r="B104" s="85" t="s">
        <v>86</v>
      </c>
      <c r="C104" s="48" t="s">
        <v>83</v>
      </c>
      <c r="D104" s="110">
        <v>0.3</v>
      </c>
      <c r="E104" s="55" t="s">
        <v>22</v>
      </c>
      <c r="F104" s="62">
        <v>10</v>
      </c>
      <c r="G104" s="63" t="s">
        <v>21</v>
      </c>
      <c r="H104" s="110">
        <f t="shared" si="5"/>
        <v>10</v>
      </c>
      <c r="I104" s="55" t="s">
        <v>21</v>
      </c>
      <c r="J104" s="58">
        <v>5</v>
      </c>
      <c r="K104" s="219" t="s">
        <v>60</v>
      </c>
      <c r="L104" s="196">
        <f t="shared" si="10"/>
        <v>2</v>
      </c>
      <c r="M104" s="30" t="s">
        <v>61</v>
      </c>
    </row>
    <row r="105" spans="2:13" ht="16.5" x14ac:dyDescent="0.35">
      <c r="B105" s="28" t="s">
        <v>87</v>
      </c>
      <c r="C105" s="51" t="s">
        <v>88</v>
      </c>
      <c r="D105" s="93">
        <v>0.25</v>
      </c>
      <c r="E105" s="74" t="s">
        <v>22</v>
      </c>
      <c r="F105" s="59">
        <v>20</v>
      </c>
      <c r="G105" s="60" t="s">
        <v>21</v>
      </c>
      <c r="H105" s="93">
        <f t="shared" si="5"/>
        <v>12.5</v>
      </c>
      <c r="I105" s="74" t="s">
        <v>21</v>
      </c>
      <c r="J105" s="58">
        <v>2</v>
      </c>
      <c r="K105" s="219" t="s">
        <v>60</v>
      </c>
      <c r="L105" s="215">
        <f t="shared" si="10"/>
        <v>6.25</v>
      </c>
      <c r="M105" s="84" t="s">
        <v>61</v>
      </c>
    </row>
    <row r="106" spans="2:13" ht="16.5" x14ac:dyDescent="0.35">
      <c r="B106" s="85" t="s">
        <v>90</v>
      </c>
      <c r="C106" s="48" t="s">
        <v>76</v>
      </c>
      <c r="D106" s="110">
        <v>0.2</v>
      </c>
      <c r="E106" s="55" t="s">
        <v>22</v>
      </c>
      <c r="F106" s="62">
        <v>10</v>
      </c>
      <c r="G106" s="63" t="s">
        <v>21</v>
      </c>
      <c r="H106" s="65">
        <f t="shared" ref="H106:H117" si="12">IF($H$13*D106&lt;=F106,$H$13*D106,F106)</f>
        <v>10</v>
      </c>
      <c r="I106" s="55" t="s">
        <v>21</v>
      </c>
      <c r="J106" s="58">
        <v>5</v>
      </c>
      <c r="K106" s="219" t="s">
        <v>60</v>
      </c>
      <c r="L106" s="196">
        <f t="shared" si="10"/>
        <v>2</v>
      </c>
      <c r="M106" s="30" t="s">
        <v>61</v>
      </c>
    </row>
    <row r="107" spans="2:13" ht="17" thickBot="1" x14ac:dyDescent="0.4">
      <c r="B107" s="125"/>
      <c r="C107" s="179" t="s">
        <v>76</v>
      </c>
      <c r="D107" s="127">
        <v>0.3</v>
      </c>
      <c r="E107" s="128" t="s">
        <v>22</v>
      </c>
      <c r="F107" s="129">
        <v>10</v>
      </c>
      <c r="G107" s="130" t="s">
        <v>21</v>
      </c>
      <c r="H107" s="127">
        <f t="shared" si="12"/>
        <v>10</v>
      </c>
      <c r="I107" s="128" t="s">
        <v>21</v>
      </c>
      <c r="J107" s="155">
        <v>5</v>
      </c>
      <c r="K107" s="221" t="s">
        <v>60</v>
      </c>
      <c r="L107" s="213">
        <f t="shared" si="10"/>
        <v>2</v>
      </c>
      <c r="M107" s="156" t="s">
        <v>61</v>
      </c>
    </row>
    <row r="108" spans="2:13" ht="17" thickTop="1" x14ac:dyDescent="0.35">
      <c r="B108" s="115" t="s">
        <v>92</v>
      </c>
      <c r="C108" s="116" t="s">
        <v>91</v>
      </c>
      <c r="D108" s="158">
        <v>50</v>
      </c>
      <c r="E108" s="118" t="s">
        <v>33</v>
      </c>
      <c r="F108" s="119">
        <f>50*H13</f>
        <v>2500</v>
      </c>
      <c r="G108" s="120" t="s">
        <v>34</v>
      </c>
      <c r="H108" s="158">
        <f t="shared" si="12"/>
        <v>2500</v>
      </c>
      <c r="I108" s="118" t="s">
        <v>34</v>
      </c>
      <c r="J108" s="122">
        <v>1</v>
      </c>
      <c r="K108" s="217" t="s">
        <v>60</v>
      </c>
      <c r="L108" s="195">
        <f t="shared" si="10"/>
        <v>2500</v>
      </c>
      <c r="M108" s="124" t="s">
        <v>61</v>
      </c>
    </row>
    <row r="109" spans="2:13" ht="17" thickBot="1" x14ac:dyDescent="0.4">
      <c r="B109" s="125" t="s">
        <v>73</v>
      </c>
      <c r="C109" s="179" t="s">
        <v>76</v>
      </c>
      <c r="D109" s="146">
        <v>0.25</v>
      </c>
      <c r="E109" s="137" t="s">
        <v>27</v>
      </c>
      <c r="F109" s="129">
        <f>0.75*H13</f>
        <v>37.5</v>
      </c>
      <c r="G109" s="177" t="s">
        <v>27</v>
      </c>
      <c r="H109" s="146">
        <f t="shared" si="12"/>
        <v>12.5</v>
      </c>
      <c r="I109" s="137" t="s">
        <v>27</v>
      </c>
      <c r="J109" s="155">
        <v>200</v>
      </c>
      <c r="K109" s="221" t="s">
        <v>80</v>
      </c>
      <c r="L109" s="214">
        <f t="shared" si="10"/>
        <v>6.25E-2</v>
      </c>
      <c r="M109" s="168" t="s">
        <v>64</v>
      </c>
    </row>
    <row r="110" spans="2:13" ht="17" thickTop="1" x14ac:dyDescent="0.35">
      <c r="B110" s="115" t="s">
        <v>45</v>
      </c>
      <c r="C110" s="116" t="s">
        <v>76</v>
      </c>
      <c r="D110" s="141">
        <v>0.05</v>
      </c>
      <c r="E110" s="118" t="s">
        <v>22</v>
      </c>
      <c r="F110" s="119">
        <f>0.1*H13</f>
        <v>5</v>
      </c>
      <c r="G110" s="120" t="s">
        <v>21</v>
      </c>
      <c r="H110" s="141">
        <f t="shared" si="12"/>
        <v>2.5</v>
      </c>
      <c r="I110" s="118" t="s">
        <v>21</v>
      </c>
      <c r="J110" s="122">
        <v>10</v>
      </c>
      <c r="K110" s="217" t="s">
        <v>60</v>
      </c>
      <c r="L110" s="195">
        <f t="shared" si="10"/>
        <v>0.25</v>
      </c>
      <c r="M110" s="124" t="s">
        <v>61</v>
      </c>
    </row>
    <row r="111" spans="2:13" ht="17" thickBot="1" x14ac:dyDescent="0.4">
      <c r="B111" s="125" t="s">
        <v>114</v>
      </c>
      <c r="C111" s="179" t="s">
        <v>76</v>
      </c>
      <c r="D111" s="127">
        <v>0.1</v>
      </c>
      <c r="E111" s="128" t="s">
        <v>22</v>
      </c>
      <c r="F111" s="129">
        <f>0.2*H13</f>
        <v>10</v>
      </c>
      <c r="G111" s="130" t="s">
        <v>21</v>
      </c>
      <c r="H111" s="127">
        <f t="shared" si="12"/>
        <v>5</v>
      </c>
      <c r="I111" s="128" t="s">
        <v>21</v>
      </c>
      <c r="J111" s="155">
        <v>10</v>
      </c>
      <c r="K111" s="221" t="s">
        <v>60</v>
      </c>
      <c r="L111" s="213">
        <f t="shared" si="10"/>
        <v>0.5</v>
      </c>
      <c r="M111" s="156" t="s">
        <v>61</v>
      </c>
    </row>
    <row r="112" spans="2:13" ht="17" thickTop="1" x14ac:dyDescent="0.35">
      <c r="B112" s="115" t="s">
        <v>116</v>
      </c>
      <c r="C112" s="123" t="s">
        <v>117</v>
      </c>
      <c r="D112" s="141">
        <v>0.02</v>
      </c>
      <c r="E112" s="118" t="s">
        <v>22</v>
      </c>
      <c r="F112" s="119">
        <v>2</v>
      </c>
      <c r="G112" s="120" t="s">
        <v>21</v>
      </c>
      <c r="H112" s="117">
        <f t="shared" si="12"/>
        <v>1</v>
      </c>
      <c r="I112" s="118" t="s">
        <v>21</v>
      </c>
      <c r="J112" s="122">
        <v>0.4</v>
      </c>
      <c r="K112" s="217" t="s">
        <v>60</v>
      </c>
      <c r="L112" s="195">
        <f t="shared" si="10"/>
        <v>2.5</v>
      </c>
      <c r="M112" s="124" t="s">
        <v>61</v>
      </c>
    </row>
    <row r="113" spans="2:13" ht="17" thickBot="1" x14ac:dyDescent="0.4">
      <c r="B113" s="125" t="s">
        <v>128</v>
      </c>
      <c r="C113" s="179" t="s">
        <v>117</v>
      </c>
      <c r="D113" s="159">
        <v>1E-3</v>
      </c>
      <c r="E113" s="128" t="s">
        <v>22</v>
      </c>
      <c r="F113" s="129">
        <v>10</v>
      </c>
      <c r="G113" s="130" t="s">
        <v>115</v>
      </c>
      <c r="H113" s="159">
        <f t="shared" si="12"/>
        <v>0.05</v>
      </c>
      <c r="I113" s="128" t="s">
        <v>21</v>
      </c>
      <c r="J113" s="155">
        <v>0.4</v>
      </c>
      <c r="K113" s="221" t="s">
        <v>60</v>
      </c>
      <c r="L113" s="213">
        <f t="shared" si="10"/>
        <v>0.125</v>
      </c>
      <c r="M113" s="156" t="s">
        <v>61</v>
      </c>
    </row>
    <row r="114" spans="2:13" ht="17" thickTop="1" x14ac:dyDescent="0.35">
      <c r="B114" s="115" t="s">
        <v>93</v>
      </c>
      <c r="C114" s="116" t="s">
        <v>91</v>
      </c>
      <c r="D114" s="117">
        <v>0.1</v>
      </c>
      <c r="E114" s="183" t="s">
        <v>27</v>
      </c>
      <c r="F114" s="119">
        <v>2</v>
      </c>
      <c r="G114" s="184" t="s">
        <v>27</v>
      </c>
      <c r="H114" s="117">
        <f t="shared" si="12"/>
        <v>2</v>
      </c>
      <c r="I114" s="142" t="s">
        <v>27</v>
      </c>
      <c r="J114" s="122">
        <v>1</v>
      </c>
      <c r="K114" s="217" t="s">
        <v>60</v>
      </c>
      <c r="L114" s="195">
        <f t="shared" si="10"/>
        <v>2</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50</v>
      </c>
      <c r="I116" s="118" t="s">
        <v>21</v>
      </c>
      <c r="J116" s="122">
        <v>50</v>
      </c>
      <c r="K116" s="217" t="s">
        <v>60</v>
      </c>
      <c r="L116" s="195">
        <f t="shared" si="10"/>
        <v>1</v>
      </c>
      <c r="M116" s="124" t="s">
        <v>61</v>
      </c>
    </row>
    <row r="117" spans="2:13" ht="16.5" x14ac:dyDescent="0.35">
      <c r="B117" s="73" t="s">
        <v>111</v>
      </c>
      <c r="C117" s="49" t="s">
        <v>76</v>
      </c>
      <c r="D117" s="97">
        <v>3</v>
      </c>
      <c r="E117" s="74" t="s">
        <v>22</v>
      </c>
      <c r="F117" s="59">
        <v>200</v>
      </c>
      <c r="G117" s="60" t="s">
        <v>21</v>
      </c>
      <c r="H117" s="97">
        <f t="shared" si="12"/>
        <v>150</v>
      </c>
      <c r="I117" s="74" t="s">
        <v>21</v>
      </c>
      <c r="J117" s="58">
        <v>50</v>
      </c>
      <c r="K117" s="219" t="s">
        <v>60</v>
      </c>
      <c r="L117" s="215">
        <f t="shared" si="10"/>
        <v>3</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200</v>
      </c>
      <c r="I119" s="128" t="s">
        <v>21</v>
      </c>
      <c r="J119" s="155">
        <v>50</v>
      </c>
      <c r="K119" s="221" t="s">
        <v>60</v>
      </c>
      <c r="L119" s="213">
        <f>H119/J119</f>
        <v>4</v>
      </c>
      <c r="M119" s="156" t="s">
        <v>61</v>
      </c>
    </row>
    <row r="120" spans="2:13" ht="17" thickTop="1" x14ac:dyDescent="0.35">
      <c r="B120" s="115" t="s">
        <v>46</v>
      </c>
      <c r="C120" s="116" t="s">
        <v>76</v>
      </c>
      <c r="D120" s="158">
        <v>15</v>
      </c>
      <c r="E120" s="118" t="s">
        <v>22</v>
      </c>
      <c r="F120" s="119">
        <f>40*H13</f>
        <v>2000</v>
      </c>
      <c r="G120" s="120" t="s">
        <v>186</v>
      </c>
      <c r="H120" s="158">
        <f t="shared" si="13"/>
        <v>750</v>
      </c>
      <c r="I120" s="118" t="s">
        <v>21</v>
      </c>
      <c r="J120" s="122">
        <v>130</v>
      </c>
      <c r="K120" s="217" t="s">
        <v>60</v>
      </c>
      <c r="L120" s="195">
        <f t="shared" ref="L120:L124" si="14">H120/J120</f>
        <v>5.7692307692307692</v>
      </c>
      <c r="M120" s="124" t="s">
        <v>61</v>
      </c>
    </row>
    <row r="121" spans="2:13" ht="17" thickBot="1" x14ac:dyDescent="0.4">
      <c r="B121" s="125"/>
      <c r="C121" s="179" t="s">
        <v>76</v>
      </c>
      <c r="D121" s="148">
        <v>20</v>
      </c>
      <c r="E121" s="128" t="s">
        <v>22</v>
      </c>
      <c r="F121" s="129">
        <v>1000</v>
      </c>
      <c r="G121" s="130" t="s">
        <v>21</v>
      </c>
      <c r="H121" s="148">
        <f t="shared" si="13"/>
        <v>1000</v>
      </c>
      <c r="I121" s="128" t="s">
        <v>21</v>
      </c>
      <c r="J121" s="155">
        <v>130</v>
      </c>
      <c r="K121" s="221" t="s">
        <v>60</v>
      </c>
      <c r="L121" s="213">
        <f t="shared" si="14"/>
        <v>7.6923076923076925</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1000</v>
      </c>
      <c r="I123" s="76" t="s">
        <v>29</v>
      </c>
      <c r="J123" s="58">
        <v>500</v>
      </c>
      <c r="K123" s="219" t="s">
        <v>60</v>
      </c>
      <c r="L123" s="215">
        <f t="shared" si="14"/>
        <v>2</v>
      </c>
      <c r="M123" s="96" t="s">
        <v>64</v>
      </c>
    </row>
    <row r="124" spans="2:13" ht="16.5" x14ac:dyDescent="0.35">
      <c r="B124" s="27"/>
      <c r="C124" s="48" t="s">
        <v>76</v>
      </c>
      <c r="D124" s="65">
        <v>80</v>
      </c>
      <c r="E124" s="66" t="s">
        <v>27</v>
      </c>
      <c r="F124" s="62"/>
      <c r="G124" s="63"/>
      <c r="H124" s="65">
        <f t="shared" si="15"/>
        <v>4000</v>
      </c>
      <c r="I124" s="66" t="s">
        <v>29</v>
      </c>
      <c r="J124" s="58">
        <v>500</v>
      </c>
      <c r="K124" s="219" t="s">
        <v>60</v>
      </c>
      <c r="L124" s="196">
        <f t="shared" si="14"/>
        <v>8</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25</v>
      </c>
      <c r="I126" s="118" t="s">
        <v>34</v>
      </c>
      <c r="J126" s="122">
        <v>10</v>
      </c>
      <c r="K126" s="217" t="s">
        <v>60</v>
      </c>
      <c r="L126" s="195">
        <f t="shared" ref="L126:L131" si="17">H126/J126</f>
        <v>2.5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50</v>
      </c>
      <c r="I128" s="118" t="s">
        <v>21</v>
      </c>
      <c r="J128" s="122">
        <v>10</v>
      </c>
      <c r="K128" s="217" t="s">
        <v>60</v>
      </c>
      <c r="L128" s="195">
        <f t="shared" si="17"/>
        <v>5</v>
      </c>
      <c r="M128" s="124" t="s">
        <v>61</v>
      </c>
    </row>
    <row r="129" spans="2:13" ht="17" thickBot="1" x14ac:dyDescent="0.4">
      <c r="B129" s="125" t="s">
        <v>94</v>
      </c>
      <c r="C129" s="179" t="s">
        <v>76</v>
      </c>
      <c r="D129" s="127">
        <v>1.2</v>
      </c>
      <c r="E129" s="128" t="s">
        <v>22</v>
      </c>
      <c r="F129" s="129"/>
      <c r="G129" s="130"/>
      <c r="H129" s="148">
        <f t="shared" si="18"/>
        <v>60</v>
      </c>
      <c r="I129" s="128" t="s">
        <v>21</v>
      </c>
      <c r="J129" s="155">
        <v>10</v>
      </c>
      <c r="K129" s="221" t="s">
        <v>60</v>
      </c>
      <c r="L129" s="213">
        <f t="shared" si="17"/>
        <v>6</v>
      </c>
      <c r="M129" s="156" t="s">
        <v>61</v>
      </c>
    </row>
    <row r="130" spans="2:13" ht="17" thickTop="1" x14ac:dyDescent="0.35">
      <c r="B130" s="115" t="s">
        <v>96</v>
      </c>
      <c r="C130" s="116" t="s">
        <v>91</v>
      </c>
      <c r="D130" s="158">
        <v>1</v>
      </c>
      <c r="E130" s="118" t="s">
        <v>68</v>
      </c>
      <c r="F130" s="119">
        <v>50</v>
      </c>
      <c r="G130" s="120" t="s">
        <v>67</v>
      </c>
      <c r="H130" s="158">
        <f t="shared" si="16"/>
        <v>50</v>
      </c>
      <c r="I130" s="118" t="s">
        <v>49</v>
      </c>
      <c r="J130" s="122">
        <v>1</v>
      </c>
      <c r="K130" s="217" t="s">
        <v>69</v>
      </c>
      <c r="L130" s="195">
        <f t="shared" si="17"/>
        <v>50</v>
      </c>
      <c r="M130" s="124" t="s">
        <v>61</v>
      </c>
    </row>
    <row r="131" spans="2:13" ht="17" thickBot="1" x14ac:dyDescent="0.4">
      <c r="B131" s="125" t="s">
        <v>187</v>
      </c>
      <c r="C131" s="179" t="s">
        <v>91</v>
      </c>
      <c r="D131" s="148">
        <v>1</v>
      </c>
      <c r="E131" s="128" t="s">
        <v>68</v>
      </c>
      <c r="F131" s="129">
        <v>50</v>
      </c>
      <c r="G131" s="130" t="s">
        <v>67</v>
      </c>
      <c r="H131" s="148">
        <f t="shared" si="16"/>
        <v>50</v>
      </c>
      <c r="I131" s="128" t="s">
        <v>49</v>
      </c>
      <c r="J131" s="155">
        <v>0.5</v>
      </c>
      <c r="K131" s="221" t="s">
        <v>69</v>
      </c>
      <c r="L131" s="213">
        <f t="shared" si="17"/>
        <v>100</v>
      </c>
      <c r="M131" s="156" t="s">
        <v>61</v>
      </c>
    </row>
    <row r="132" spans="2:13" ht="17" thickTop="1" x14ac:dyDescent="0.35">
      <c r="B132" s="115" t="s">
        <v>70</v>
      </c>
      <c r="C132" s="116" t="s">
        <v>91</v>
      </c>
      <c r="D132" s="158">
        <v>20</v>
      </c>
      <c r="E132" s="118" t="s">
        <v>72</v>
      </c>
      <c r="F132" s="119">
        <v>1000</v>
      </c>
      <c r="G132" s="120" t="s">
        <v>61</v>
      </c>
      <c r="H132" s="158">
        <f t="shared" si="16"/>
        <v>1000</v>
      </c>
      <c r="I132" s="118" t="s">
        <v>61</v>
      </c>
      <c r="J132" s="122"/>
      <c r="K132" s="217"/>
      <c r="L132" s="195">
        <f t="shared" ref="L132:L135" si="19">H132</f>
        <v>1000</v>
      </c>
      <c r="M132" s="124" t="s">
        <v>61</v>
      </c>
    </row>
    <row r="133" spans="2:13" ht="17" thickBot="1" x14ac:dyDescent="0.4">
      <c r="B133" s="125" t="s">
        <v>71</v>
      </c>
      <c r="C133" s="179" t="s">
        <v>91</v>
      </c>
      <c r="D133" s="148">
        <v>10</v>
      </c>
      <c r="E133" s="128" t="s">
        <v>72</v>
      </c>
      <c r="F133" s="129">
        <v>1000</v>
      </c>
      <c r="G133" s="130" t="s">
        <v>61</v>
      </c>
      <c r="H133" s="148">
        <f t="shared" si="16"/>
        <v>500</v>
      </c>
      <c r="I133" s="128" t="s">
        <v>61</v>
      </c>
      <c r="J133" s="155"/>
      <c r="K133" s="221"/>
      <c r="L133" s="213">
        <f t="shared" si="19"/>
        <v>500</v>
      </c>
      <c r="M133" s="156" t="s">
        <v>61</v>
      </c>
    </row>
    <row r="134" spans="2:13" ht="17" thickTop="1" x14ac:dyDescent="0.35">
      <c r="B134" s="157" t="s">
        <v>146</v>
      </c>
      <c r="C134" s="116" t="s">
        <v>76</v>
      </c>
      <c r="D134" s="158">
        <v>3</v>
      </c>
      <c r="E134" s="118" t="s">
        <v>72</v>
      </c>
      <c r="F134" s="119"/>
      <c r="G134" s="120"/>
      <c r="H134" s="158">
        <f t="shared" ref="H134:H135" si="20">$H$13*D134</f>
        <v>150</v>
      </c>
      <c r="I134" s="118" t="s">
        <v>61</v>
      </c>
      <c r="J134" s="122"/>
      <c r="K134" s="217"/>
      <c r="L134" s="195">
        <f t="shared" si="19"/>
        <v>150</v>
      </c>
      <c r="M134" s="124" t="s">
        <v>61</v>
      </c>
    </row>
    <row r="135" spans="2:13" ht="17" thickBot="1" x14ac:dyDescent="0.4">
      <c r="B135" s="153" t="s">
        <v>145</v>
      </c>
      <c r="C135" s="179" t="s">
        <v>76</v>
      </c>
      <c r="D135" s="148">
        <v>5</v>
      </c>
      <c r="E135" s="128" t="s">
        <v>72</v>
      </c>
      <c r="F135" s="129"/>
      <c r="G135" s="130"/>
      <c r="H135" s="148">
        <f t="shared" si="20"/>
        <v>250</v>
      </c>
      <c r="I135" s="128" t="s">
        <v>61</v>
      </c>
      <c r="J135" s="155"/>
      <c r="K135" s="221"/>
      <c r="L135" s="213">
        <f t="shared" si="19"/>
        <v>250</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100</v>
      </c>
      <c r="I137" s="88" t="s">
        <v>21</v>
      </c>
      <c r="J137" s="58">
        <v>20</v>
      </c>
      <c r="K137" s="220" t="s">
        <v>60</v>
      </c>
      <c r="L137" s="216">
        <f t="shared" ref="L137:L142" si="22">H137/J137</f>
        <v>5</v>
      </c>
      <c r="M137" s="91" t="s">
        <v>61</v>
      </c>
    </row>
    <row r="138" spans="2:13" ht="16.5" x14ac:dyDescent="0.35">
      <c r="B138" s="27" t="s">
        <v>101</v>
      </c>
      <c r="C138" s="48" t="s">
        <v>76</v>
      </c>
      <c r="D138" s="65">
        <v>1</v>
      </c>
      <c r="E138" s="55" t="s">
        <v>22</v>
      </c>
      <c r="F138" s="62">
        <v>150</v>
      </c>
      <c r="G138" s="63" t="s">
        <v>20</v>
      </c>
      <c r="H138" s="65">
        <f t="shared" si="21"/>
        <v>50</v>
      </c>
      <c r="I138" s="55" t="s">
        <v>21</v>
      </c>
      <c r="J138" s="58">
        <v>20</v>
      </c>
      <c r="K138" s="219" t="s">
        <v>60</v>
      </c>
      <c r="L138" s="196">
        <f t="shared" si="22"/>
        <v>2.5</v>
      </c>
      <c r="M138" s="30" t="s">
        <v>61</v>
      </c>
    </row>
    <row r="139" spans="2:13" ht="16.5" x14ac:dyDescent="0.35">
      <c r="B139" s="86" t="s">
        <v>102</v>
      </c>
      <c r="C139" s="56" t="s">
        <v>76</v>
      </c>
      <c r="D139" s="112">
        <v>1</v>
      </c>
      <c r="E139" s="88" t="s">
        <v>22</v>
      </c>
      <c r="F139" s="89">
        <v>150</v>
      </c>
      <c r="G139" s="90" t="s">
        <v>20</v>
      </c>
      <c r="H139" s="112">
        <f t="shared" si="21"/>
        <v>50</v>
      </c>
      <c r="I139" s="88" t="s">
        <v>21</v>
      </c>
      <c r="J139" s="58">
        <v>20</v>
      </c>
      <c r="K139" s="220" t="s">
        <v>60</v>
      </c>
      <c r="L139" s="216">
        <f t="shared" si="22"/>
        <v>2.5</v>
      </c>
      <c r="M139" s="91" t="s">
        <v>61</v>
      </c>
    </row>
    <row r="140" spans="2:13" ht="16.5" x14ac:dyDescent="0.35">
      <c r="B140" s="27" t="s">
        <v>99</v>
      </c>
      <c r="C140" s="48" t="s">
        <v>84</v>
      </c>
      <c r="D140" s="65">
        <v>4</v>
      </c>
      <c r="E140" s="55" t="s">
        <v>22</v>
      </c>
      <c r="F140" s="62">
        <v>150</v>
      </c>
      <c r="G140" s="63" t="s">
        <v>20</v>
      </c>
      <c r="H140" s="65">
        <f t="shared" si="21"/>
        <v>150</v>
      </c>
      <c r="I140" s="55" t="s">
        <v>21</v>
      </c>
      <c r="J140" s="58">
        <v>20</v>
      </c>
      <c r="K140" s="219" t="s">
        <v>60</v>
      </c>
      <c r="L140" s="196">
        <f t="shared" si="22"/>
        <v>7.5</v>
      </c>
      <c r="M140" s="30" t="s">
        <v>61</v>
      </c>
    </row>
    <row r="141" spans="2:13" ht="17.5" x14ac:dyDescent="0.4">
      <c r="B141" s="92" t="s">
        <v>103</v>
      </c>
      <c r="C141" s="49" t="s">
        <v>84</v>
      </c>
      <c r="D141" s="97">
        <v>4</v>
      </c>
      <c r="E141" s="74" t="s">
        <v>22</v>
      </c>
      <c r="F141" s="59">
        <v>150</v>
      </c>
      <c r="G141" s="60" t="s">
        <v>20</v>
      </c>
      <c r="H141" s="97">
        <f t="shared" si="21"/>
        <v>150</v>
      </c>
      <c r="I141" s="74" t="s">
        <v>21</v>
      </c>
      <c r="J141" s="58">
        <v>20</v>
      </c>
      <c r="K141" s="219" t="s">
        <v>60</v>
      </c>
      <c r="L141" s="215">
        <f t="shared" si="22"/>
        <v>7.5</v>
      </c>
      <c r="M141" s="84" t="s">
        <v>61</v>
      </c>
    </row>
    <row r="142" spans="2:13" ht="16.5" x14ac:dyDescent="0.35">
      <c r="B142" s="85" t="s">
        <v>104</v>
      </c>
      <c r="C142" s="48" t="s">
        <v>84</v>
      </c>
      <c r="D142" s="65">
        <v>3</v>
      </c>
      <c r="E142" s="55" t="s">
        <v>22</v>
      </c>
      <c r="F142" s="62">
        <v>150</v>
      </c>
      <c r="G142" s="63" t="s">
        <v>20</v>
      </c>
      <c r="H142" s="65">
        <f t="shared" si="21"/>
        <v>150</v>
      </c>
      <c r="I142" s="55" t="s">
        <v>21</v>
      </c>
      <c r="J142" s="58">
        <v>20</v>
      </c>
      <c r="K142" s="219" t="s">
        <v>60</v>
      </c>
      <c r="L142" s="196">
        <f t="shared" si="22"/>
        <v>7.5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0.4</v>
      </c>
      <c r="I144" s="118" t="s">
        <v>21</v>
      </c>
      <c r="J144" s="122">
        <v>1</v>
      </c>
      <c r="K144" s="217" t="s">
        <v>60</v>
      </c>
      <c r="L144" s="195">
        <f>H144/J144</f>
        <v>0.4</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2000</v>
      </c>
      <c r="I146" s="118" t="s">
        <v>21</v>
      </c>
      <c r="J146" s="122">
        <v>30</v>
      </c>
      <c r="K146" s="217" t="s">
        <v>60</v>
      </c>
      <c r="L146" s="195">
        <f>H146/J146</f>
        <v>66.666666666666671</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25</v>
      </c>
      <c r="I148" s="118" t="s">
        <v>53</v>
      </c>
      <c r="J148" s="122"/>
      <c r="K148" s="217"/>
      <c r="L148" s="195">
        <f t="shared" ref="L148:L150" si="26">H148</f>
        <v>25</v>
      </c>
      <c r="M148" s="124" t="s">
        <v>53</v>
      </c>
    </row>
    <row r="149" spans="2:13" ht="17" thickBot="1" x14ac:dyDescent="0.4">
      <c r="B149" s="160"/>
      <c r="C149" s="179"/>
      <c r="D149" s="148">
        <v>1</v>
      </c>
      <c r="E149" s="128" t="s">
        <v>52</v>
      </c>
      <c r="F149" s="129">
        <v>100</v>
      </c>
      <c r="G149" s="130" t="s">
        <v>53</v>
      </c>
      <c r="H149" s="148">
        <f t="shared" si="25"/>
        <v>50</v>
      </c>
      <c r="I149" s="128" t="s">
        <v>53</v>
      </c>
      <c r="J149" s="155"/>
      <c r="K149" s="221"/>
      <c r="L149" s="213">
        <f t="shared" si="26"/>
        <v>50</v>
      </c>
      <c r="M149" s="156" t="s">
        <v>53</v>
      </c>
    </row>
    <row r="150" spans="2:13" ht="17" thickTop="1" x14ac:dyDescent="0.35">
      <c r="B150" s="115" t="s">
        <v>54</v>
      </c>
      <c r="C150" s="116"/>
      <c r="D150" s="158">
        <v>2</v>
      </c>
      <c r="E150" s="118" t="s">
        <v>52</v>
      </c>
      <c r="F150" s="119">
        <v>360</v>
      </c>
      <c r="G150" s="120" t="s">
        <v>53</v>
      </c>
      <c r="H150" s="158">
        <f t="shared" si="25"/>
        <v>100</v>
      </c>
      <c r="I150" s="118" t="s">
        <v>53</v>
      </c>
      <c r="J150" s="122"/>
      <c r="K150" s="217"/>
      <c r="L150" s="195">
        <f t="shared" si="26"/>
        <v>100</v>
      </c>
      <c r="M150" s="124" t="s">
        <v>53</v>
      </c>
    </row>
    <row r="151" spans="2:13" ht="17" thickBot="1" x14ac:dyDescent="0.4">
      <c r="B151" s="160"/>
      <c r="C151" s="179"/>
      <c r="D151" s="148">
        <v>4</v>
      </c>
      <c r="E151" s="128" t="s">
        <v>52</v>
      </c>
      <c r="F151" s="129">
        <v>360</v>
      </c>
      <c r="G151" s="130" t="s">
        <v>53</v>
      </c>
      <c r="H151" s="148">
        <f t="shared" si="25"/>
        <v>200</v>
      </c>
      <c r="I151" s="128" t="s">
        <v>53</v>
      </c>
      <c r="J151" s="155"/>
      <c r="K151" s="221"/>
      <c r="L151" s="213">
        <f>H151</f>
        <v>200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3544-1069-41B5-B67C-75BF8A592C15}">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B18" sqref="B18"/>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5</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0.5</v>
      </c>
      <c r="I18" s="118" t="s">
        <v>21</v>
      </c>
      <c r="J18" s="122">
        <v>3</v>
      </c>
      <c r="K18" s="217" t="s">
        <v>60</v>
      </c>
      <c r="L18" s="189">
        <f>H18/J18</f>
        <v>0.16666666666666666</v>
      </c>
      <c r="M18" s="124" t="s">
        <v>61</v>
      </c>
    </row>
    <row r="19" spans="2:13" ht="17" thickBot="1" x14ac:dyDescent="0.4">
      <c r="B19" s="125" t="s">
        <v>125</v>
      </c>
      <c r="C19" s="126" t="s">
        <v>91</v>
      </c>
      <c r="D19" s="127">
        <v>0.2</v>
      </c>
      <c r="E19" s="128" t="s">
        <v>22</v>
      </c>
      <c r="F19" s="129">
        <v>12</v>
      </c>
      <c r="G19" s="130" t="s">
        <v>21</v>
      </c>
      <c r="H19" s="205">
        <f>IF($H$13*D19&lt;=F19,$H$13*D19,F19)</f>
        <v>1</v>
      </c>
      <c r="I19" s="132" t="s">
        <v>21</v>
      </c>
      <c r="J19" s="133">
        <v>3</v>
      </c>
      <c r="K19" s="218" t="s">
        <v>60</v>
      </c>
      <c r="L19" s="190">
        <f t="shared" ref="L19:L30" si="0">H19/J19</f>
        <v>0.33333333333333331</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1</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0.05</v>
      </c>
      <c r="I23" s="137" t="s">
        <v>27</v>
      </c>
      <c r="J23" s="133">
        <v>500</v>
      </c>
      <c r="K23" s="218" t="s">
        <v>80</v>
      </c>
      <c r="L23" s="190">
        <f t="shared" si="0"/>
        <v>1E-4</v>
      </c>
      <c r="M23" s="140" t="s">
        <v>105</v>
      </c>
    </row>
    <row r="24" spans="2:13" ht="17" thickTop="1" x14ac:dyDescent="0.35">
      <c r="B24" s="29" t="s">
        <v>23</v>
      </c>
      <c r="C24" s="48" t="s">
        <v>91</v>
      </c>
      <c r="D24" s="65">
        <v>5</v>
      </c>
      <c r="E24" s="55" t="s">
        <v>22</v>
      </c>
      <c r="F24" s="62">
        <v>300</v>
      </c>
      <c r="G24" s="63" t="s">
        <v>21</v>
      </c>
      <c r="H24" s="204">
        <f t="shared" si="1"/>
        <v>25</v>
      </c>
      <c r="I24" s="55" t="s">
        <v>21</v>
      </c>
      <c r="J24" s="58">
        <v>6</v>
      </c>
      <c r="K24" s="219" t="s">
        <v>60</v>
      </c>
      <c r="L24" s="191">
        <f t="shared" si="0"/>
        <v>4.166666666666667</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0.1</v>
      </c>
      <c r="I26" s="118" t="s">
        <v>21</v>
      </c>
      <c r="J26" s="151">
        <v>1</v>
      </c>
      <c r="K26" s="217" t="s">
        <v>60</v>
      </c>
      <c r="L26" s="192">
        <f t="shared" si="0"/>
        <v>0.1</v>
      </c>
      <c r="M26" s="124" t="s">
        <v>61</v>
      </c>
    </row>
    <row r="27" spans="2:13" ht="16.5" x14ac:dyDescent="0.35">
      <c r="B27" s="26" t="s">
        <v>160</v>
      </c>
      <c r="C27" s="51" t="s">
        <v>77</v>
      </c>
      <c r="D27" s="80">
        <v>0.02</v>
      </c>
      <c r="E27" s="68" t="s">
        <v>22</v>
      </c>
      <c r="F27" s="81">
        <v>1</v>
      </c>
      <c r="G27" s="82" t="s">
        <v>21</v>
      </c>
      <c r="H27" s="203">
        <f t="shared" si="1"/>
        <v>0.1</v>
      </c>
      <c r="I27" s="68" t="s">
        <v>21</v>
      </c>
      <c r="J27" s="61">
        <v>1</v>
      </c>
      <c r="K27" s="220" t="s">
        <v>60</v>
      </c>
      <c r="L27" s="193">
        <f t="shared" si="0"/>
        <v>0.1</v>
      </c>
      <c r="M27" s="45" t="s">
        <v>61</v>
      </c>
    </row>
    <row r="28" spans="2:13" ht="16.5" x14ac:dyDescent="0.35">
      <c r="B28" s="98" t="s">
        <v>161</v>
      </c>
      <c r="C28" s="48" t="s">
        <v>77</v>
      </c>
      <c r="D28" s="69">
        <v>0.02</v>
      </c>
      <c r="E28" s="55" t="s">
        <v>22</v>
      </c>
      <c r="F28" s="62">
        <v>3</v>
      </c>
      <c r="G28" s="63" t="s">
        <v>21</v>
      </c>
      <c r="H28" s="199">
        <f t="shared" si="1"/>
        <v>0.1</v>
      </c>
      <c r="I28" s="55" t="s">
        <v>21</v>
      </c>
      <c r="J28" s="61">
        <v>1</v>
      </c>
      <c r="K28" s="219" t="s">
        <v>60</v>
      </c>
      <c r="L28" s="194">
        <f t="shared" si="0"/>
        <v>0.1</v>
      </c>
      <c r="M28" s="30" t="s">
        <v>61</v>
      </c>
    </row>
    <row r="29" spans="2:13" ht="17" thickBot="1" x14ac:dyDescent="0.4">
      <c r="B29" s="153" t="s">
        <v>124</v>
      </c>
      <c r="C29" s="126" t="s">
        <v>78</v>
      </c>
      <c r="D29" s="146">
        <v>0.04</v>
      </c>
      <c r="E29" s="128" t="s">
        <v>22</v>
      </c>
      <c r="F29" s="129">
        <v>2</v>
      </c>
      <c r="G29" s="130" t="s">
        <v>21</v>
      </c>
      <c r="H29" s="127">
        <f t="shared" si="1"/>
        <v>0.2</v>
      </c>
      <c r="I29" s="128" t="s">
        <v>21</v>
      </c>
      <c r="J29" s="155">
        <v>1</v>
      </c>
      <c r="K29" s="221" t="s">
        <v>60</v>
      </c>
      <c r="L29" s="208">
        <f t="shared" si="0"/>
        <v>0.2</v>
      </c>
      <c r="M29" s="156" t="s">
        <v>61</v>
      </c>
    </row>
    <row r="30" spans="2:13" ht="17" thickTop="1" x14ac:dyDescent="0.35">
      <c r="B30" s="157" t="s">
        <v>156</v>
      </c>
      <c r="C30" s="116" t="s">
        <v>91</v>
      </c>
      <c r="D30" s="158">
        <v>20</v>
      </c>
      <c r="E30" s="118" t="s">
        <v>22</v>
      </c>
      <c r="F30" s="119">
        <v>1000</v>
      </c>
      <c r="G30" s="120" t="s">
        <v>21</v>
      </c>
      <c r="H30" s="202">
        <f t="shared" si="1"/>
        <v>100</v>
      </c>
      <c r="I30" s="118" t="s">
        <v>21</v>
      </c>
      <c r="J30" s="151">
        <v>100</v>
      </c>
      <c r="K30" s="217" t="s">
        <v>60</v>
      </c>
      <c r="L30" s="192">
        <f t="shared" si="0"/>
        <v>1</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3</v>
      </c>
      <c r="I32" s="118" t="s">
        <v>21</v>
      </c>
      <c r="J32" s="151">
        <v>10</v>
      </c>
      <c r="K32" s="217" t="s">
        <v>60</v>
      </c>
      <c r="L32" s="192">
        <f>H32/J32</f>
        <v>0.3</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5</v>
      </c>
      <c r="I34" s="118" t="s">
        <v>34</v>
      </c>
      <c r="J34" s="151">
        <v>4</v>
      </c>
      <c r="K34" s="217" t="s">
        <v>80</v>
      </c>
      <c r="L34" s="192">
        <f t="shared" ref="L34:L37" si="2">H34/J34</f>
        <v>1.25</v>
      </c>
      <c r="M34" s="124" t="s">
        <v>61</v>
      </c>
    </row>
    <row r="35" spans="2:13" ht="16.5" x14ac:dyDescent="0.35">
      <c r="B35" s="28" t="s">
        <v>163</v>
      </c>
      <c r="C35" s="51" t="s">
        <v>76</v>
      </c>
      <c r="D35" s="97">
        <v>2</v>
      </c>
      <c r="E35" s="74" t="s">
        <v>33</v>
      </c>
      <c r="F35" s="59"/>
      <c r="G35" s="60"/>
      <c r="H35" s="112">
        <f>$H$13*D35</f>
        <v>10</v>
      </c>
      <c r="I35" s="74" t="s">
        <v>34</v>
      </c>
      <c r="J35" s="58">
        <v>4</v>
      </c>
      <c r="K35" s="219" t="s">
        <v>80</v>
      </c>
      <c r="L35" s="209">
        <f t="shared" si="2"/>
        <v>2.5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15</v>
      </c>
      <c r="I37" s="163" t="s">
        <v>21</v>
      </c>
      <c r="J37" s="155">
        <v>100</v>
      </c>
      <c r="K37" s="218" t="s">
        <v>80</v>
      </c>
      <c r="L37" s="210">
        <f t="shared" si="2"/>
        <v>0.15</v>
      </c>
      <c r="M37" s="167" t="s">
        <v>61</v>
      </c>
    </row>
    <row r="38" spans="2:13" ht="17" thickTop="1" x14ac:dyDescent="0.35">
      <c r="B38" s="29" t="s">
        <v>165</v>
      </c>
      <c r="C38" s="48" t="s">
        <v>76</v>
      </c>
      <c r="D38" s="65">
        <v>5</v>
      </c>
      <c r="E38" s="55" t="s">
        <v>72</v>
      </c>
      <c r="F38" s="62">
        <v>250</v>
      </c>
      <c r="G38" s="63" t="s">
        <v>61</v>
      </c>
      <c r="H38" s="200">
        <f t="shared" si="3"/>
        <v>25</v>
      </c>
      <c r="I38" s="55" t="s">
        <v>61</v>
      </c>
      <c r="J38" s="61"/>
      <c r="K38" s="219"/>
      <c r="L38" s="194">
        <f t="shared" ref="L38:L40" si="4">H38</f>
        <v>25</v>
      </c>
      <c r="M38" s="30" t="s">
        <v>61</v>
      </c>
    </row>
    <row r="39" spans="2:13" ht="16.5" x14ac:dyDescent="0.35">
      <c r="B39" s="28" t="s">
        <v>166</v>
      </c>
      <c r="C39" s="51" t="s">
        <v>76</v>
      </c>
      <c r="D39" s="97">
        <v>2</v>
      </c>
      <c r="E39" s="74" t="s">
        <v>72</v>
      </c>
      <c r="F39" s="59">
        <v>100</v>
      </c>
      <c r="G39" s="60" t="s">
        <v>61</v>
      </c>
      <c r="H39" s="97">
        <f t="shared" si="3"/>
        <v>10</v>
      </c>
      <c r="I39" s="74" t="s">
        <v>61</v>
      </c>
      <c r="J39" s="58"/>
      <c r="K39" s="219"/>
      <c r="L39" s="209">
        <f t="shared" si="4"/>
        <v>10</v>
      </c>
      <c r="M39" s="84" t="s">
        <v>61</v>
      </c>
    </row>
    <row r="40" spans="2:13" ht="16.5" x14ac:dyDescent="0.35">
      <c r="B40" s="85" t="s">
        <v>167</v>
      </c>
      <c r="C40" s="48" t="s">
        <v>76</v>
      </c>
      <c r="D40" s="65">
        <v>1</v>
      </c>
      <c r="E40" s="55" t="s">
        <v>72</v>
      </c>
      <c r="F40" s="62">
        <v>50</v>
      </c>
      <c r="G40" s="63" t="s">
        <v>61</v>
      </c>
      <c r="H40" s="65">
        <f t="shared" si="3"/>
        <v>5</v>
      </c>
      <c r="I40" s="55" t="s">
        <v>61</v>
      </c>
      <c r="J40" s="58"/>
      <c r="K40" s="219"/>
      <c r="L40" s="191">
        <f t="shared" si="4"/>
        <v>5</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0.75</v>
      </c>
      <c r="I42" s="55" t="s">
        <v>21</v>
      </c>
      <c r="J42" s="61">
        <v>5</v>
      </c>
      <c r="K42" s="219" t="s">
        <v>60</v>
      </c>
      <c r="L42" s="194">
        <f>H42/J42</f>
        <v>0.15</v>
      </c>
      <c r="M42" s="30" t="s">
        <v>61</v>
      </c>
    </row>
    <row r="43" spans="2:13" ht="16.5" x14ac:dyDescent="0.35">
      <c r="B43" s="28" t="s">
        <v>139</v>
      </c>
      <c r="C43" s="51" t="s">
        <v>79</v>
      </c>
      <c r="D43" s="95">
        <v>0.5</v>
      </c>
      <c r="E43" s="74" t="s">
        <v>22</v>
      </c>
      <c r="F43" s="59">
        <v>20</v>
      </c>
      <c r="G43" s="60" t="s">
        <v>21</v>
      </c>
      <c r="H43" s="95">
        <f t="shared" si="5"/>
        <v>2.5</v>
      </c>
      <c r="I43" s="74" t="s">
        <v>21</v>
      </c>
      <c r="J43" s="58"/>
      <c r="K43" s="219"/>
      <c r="L43" s="209"/>
      <c r="M43" s="84"/>
    </row>
    <row r="44" spans="2:13" ht="16.5" x14ac:dyDescent="0.35">
      <c r="B44" s="85" t="s">
        <v>153</v>
      </c>
      <c r="C44" s="48" t="s">
        <v>79</v>
      </c>
      <c r="D44" s="110">
        <v>0.3</v>
      </c>
      <c r="E44" s="55" t="s">
        <v>22</v>
      </c>
      <c r="F44" s="62">
        <v>20</v>
      </c>
      <c r="G44" s="63" t="s">
        <v>21</v>
      </c>
      <c r="H44" s="110">
        <f t="shared" si="5"/>
        <v>1.5</v>
      </c>
      <c r="I44" s="55" t="s">
        <v>21</v>
      </c>
      <c r="J44" s="58"/>
      <c r="K44" s="219"/>
      <c r="L44" s="191"/>
      <c r="M44" s="30"/>
    </row>
    <row r="45" spans="2:13" ht="17" thickBot="1" x14ac:dyDescent="0.4">
      <c r="B45" s="153" t="s">
        <v>154</v>
      </c>
      <c r="C45" s="126" t="s">
        <v>79</v>
      </c>
      <c r="D45" s="127">
        <v>0.2</v>
      </c>
      <c r="E45" s="128" t="s">
        <v>22</v>
      </c>
      <c r="F45" s="129">
        <v>20</v>
      </c>
      <c r="G45" s="130" t="s">
        <v>21</v>
      </c>
      <c r="H45" s="148">
        <f t="shared" si="5"/>
        <v>1</v>
      </c>
      <c r="I45" s="128" t="s">
        <v>21</v>
      </c>
      <c r="J45" s="155"/>
      <c r="K45" s="221"/>
      <c r="L45" s="208"/>
      <c r="M45" s="156"/>
    </row>
    <row r="46" spans="2:13" ht="17" thickTop="1" x14ac:dyDescent="0.35">
      <c r="B46" s="29" t="s">
        <v>169</v>
      </c>
      <c r="C46" s="48" t="s">
        <v>76</v>
      </c>
      <c r="D46" s="65">
        <v>1</v>
      </c>
      <c r="E46" s="55" t="s">
        <v>22</v>
      </c>
      <c r="F46" s="62">
        <v>50</v>
      </c>
      <c r="G46" s="63" t="s">
        <v>21</v>
      </c>
      <c r="H46" s="200">
        <f t="shared" si="5"/>
        <v>5</v>
      </c>
      <c r="I46" s="55" t="s">
        <v>21</v>
      </c>
      <c r="J46" s="61">
        <v>50</v>
      </c>
      <c r="K46" s="219" t="s">
        <v>60</v>
      </c>
      <c r="L46" s="194">
        <f t="shared" ref="L46:L61" si="6">H46/J46</f>
        <v>0.1</v>
      </c>
      <c r="M46" s="30" t="s">
        <v>61</v>
      </c>
    </row>
    <row r="47" spans="2:13" ht="17" thickBot="1" x14ac:dyDescent="0.4">
      <c r="B47" s="153"/>
      <c r="C47" s="126" t="s">
        <v>88</v>
      </c>
      <c r="D47" s="148">
        <v>1</v>
      </c>
      <c r="E47" s="128" t="s">
        <v>22</v>
      </c>
      <c r="F47" s="129">
        <v>50</v>
      </c>
      <c r="G47" s="130" t="s">
        <v>21</v>
      </c>
      <c r="H47" s="148">
        <f t="shared" si="5"/>
        <v>5</v>
      </c>
      <c r="I47" s="128" t="s">
        <v>21</v>
      </c>
      <c r="J47" s="155">
        <f>12.5/5</f>
        <v>2.5</v>
      </c>
      <c r="K47" s="221" t="s">
        <v>60</v>
      </c>
      <c r="L47" s="208">
        <f t="shared" si="6"/>
        <v>2</v>
      </c>
      <c r="M47" s="156" t="s">
        <v>61</v>
      </c>
    </row>
    <row r="48" spans="2:13" ht="17" thickTop="1" x14ac:dyDescent="0.35">
      <c r="B48" s="29" t="s">
        <v>26</v>
      </c>
      <c r="C48" s="48" t="s">
        <v>76</v>
      </c>
      <c r="D48" s="65">
        <v>5</v>
      </c>
      <c r="E48" s="66" t="s">
        <v>27</v>
      </c>
      <c r="F48" s="62" t="s">
        <v>28</v>
      </c>
      <c r="G48" s="63"/>
      <c r="H48" s="200">
        <f t="shared" si="5"/>
        <v>25</v>
      </c>
      <c r="I48" s="66" t="s">
        <v>29</v>
      </c>
      <c r="J48" s="61">
        <v>12.5</v>
      </c>
      <c r="K48" s="219" t="s">
        <v>60</v>
      </c>
      <c r="L48" s="194">
        <f t="shared" si="6"/>
        <v>2</v>
      </c>
      <c r="M48" s="114" t="s">
        <v>64</v>
      </c>
    </row>
    <row r="49" spans="2:13" ht="16.5" x14ac:dyDescent="0.35">
      <c r="B49" s="28"/>
      <c r="C49" s="51" t="s">
        <v>76</v>
      </c>
      <c r="D49" s="97">
        <v>10</v>
      </c>
      <c r="E49" s="76" t="s">
        <v>27</v>
      </c>
      <c r="F49" s="59" t="s">
        <v>28</v>
      </c>
      <c r="G49" s="60"/>
      <c r="H49" s="97">
        <f t="shared" si="5"/>
        <v>50</v>
      </c>
      <c r="I49" s="76" t="s">
        <v>29</v>
      </c>
      <c r="J49" s="58">
        <v>12.5</v>
      </c>
      <c r="K49" s="219" t="s">
        <v>60</v>
      </c>
      <c r="L49" s="209">
        <f t="shared" si="6"/>
        <v>4</v>
      </c>
      <c r="M49" s="96" t="s">
        <v>64</v>
      </c>
    </row>
    <row r="50" spans="2:13" ht="16.5" x14ac:dyDescent="0.35">
      <c r="B50" s="85"/>
      <c r="C50" s="48" t="s">
        <v>76</v>
      </c>
      <c r="D50" s="65">
        <v>15</v>
      </c>
      <c r="E50" s="66" t="s">
        <v>27</v>
      </c>
      <c r="F50" s="62" t="s">
        <v>28</v>
      </c>
      <c r="G50" s="63"/>
      <c r="H50" s="65">
        <f t="shared" si="5"/>
        <v>75</v>
      </c>
      <c r="I50" s="66" t="s">
        <v>29</v>
      </c>
      <c r="J50" s="58">
        <v>12.5</v>
      </c>
      <c r="K50" s="219" t="s">
        <v>60</v>
      </c>
      <c r="L50" s="191">
        <f t="shared" si="6"/>
        <v>6</v>
      </c>
      <c r="M50" s="114" t="s">
        <v>64</v>
      </c>
    </row>
    <row r="51" spans="2:13" ht="17" thickBot="1" x14ac:dyDescent="0.4">
      <c r="B51" s="153"/>
      <c r="C51" s="126" t="s">
        <v>76</v>
      </c>
      <c r="D51" s="148">
        <v>20</v>
      </c>
      <c r="E51" s="137" t="s">
        <v>27</v>
      </c>
      <c r="F51" s="129" t="s">
        <v>28</v>
      </c>
      <c r="G51" s="130"/>
      <c r="H51" s="148">
        <f t="shared" si="5"/>
        <v>100</v>
      </c>
      <c r="I51" s="137" t="s">
        <v>29</v>
      </c>
      <c r="J51" s="155">
        <v>12.5</v>
      </c>
      <c r="K51" s="221" t="s">
        <v>60</v>
      </c>
      <c r="L51" s="208">
        <f t="shared" si="6"/>
        <v>8</v>
      </c>
      <c r="M51" s="168" t="s">
        <v>64</v>
      </c>
    </row>
    <row r="52" spans="2:13" ht="17" thickTop="1" x14ac:dyDescent="0.35">
      <c r="B52" s="29" t="s">
        <v>30</v>
      </c>
      <c r="C52" s="48" t="s">
        <v>76</v>
      </c>
      <c r="D52" s="65">
        <v>5</v>
      </c>
      <c r="E52" s="66" t="s">
        <v>27</v>
      </c>
      <c r="F52" s="62" t="s">
        <v>28</v>
      </c>
      <c r="G52" s="63"/>
      <c r="H52" s="200">
        <f t="shared" si="5"/>
        <v>25</v>
      </c>
      <c r="I52" s="66" t="s">
        <v>29</v>
      </c>
      <c r="J52" s="61">
        <v>3.2</v>
      </c>
      <c r="K52" s="219" t="s">
        <v>60</v>
      </c>
      <c r="L52" s="194">
        <f t="shared" si="6"/>
        <v>7.8125</v>
      </c>
      <c r="M52" s="114" t="s">
        <v>64</v>
      </c>
    </row>
    <row r="53" spans="2:13" ht="19.5" x14ac:dyDescent="0.5">
      <c r="B53" s="28" t="s">
        <v>170</v>
      </c>
      <c r="C53" s="51" t="s">
        <v>76</v>
      </c>
      <c r="D53" s="97">
        <v>10</v>
      </c>
      <c r="E53" s="76" t="s">
        <v>27</v>
      </c>
      <c r="F53" s="59" t="s">
        <v>28</v>
      </c>
      <c r="G53" s="60"/>
      <c r="H53" s="97">
        <f t="shared" si="5"/>
        <v>50</v>
      </c>
      <c r="I53" s="76" t="s">
        <v>29</v>
      </c>
      <c r="J53" s="58">
        <v>3.2</v>
      </c>
      <c r="K53" s="219" t="s">
        <v>60</v>
      </c>
      <c r="L53" s="209">
        <f t="shared" si="6"/>
        <v>15.625</v>
      </c>
      <c r="M53" s="96" t="s">
        <v>64</v>
      </c>
    </row>
    <row r="54" spans="2:13" ht="16.5" x14ac:dyDescent="0.35">
      <c r="B54" s="85"/>
      <c r="C54" s="48" t="s">
        <v>76</v>
      </c>
      <c r="D54" s="65">
        <v>15</v>
      </c>
      <c r="E54" s="66" t="s">
        <v>27</v>
      </c>
      <c r="F54" s="62" t="s">
        <v>28</v>
      </c>
      <c r="G54" s="63"/>
      <c r="H54" s="65">
        <f t="shared" si="5"/>
        <v>75</v>
      </c>
      <c r="I54" s="66" t="s">
        <v>29</v>
      </c>
      <c r="J54" s="58">
        <v>3.2</v>
      </c>
      <c r="K54" s="219" t="s">
        <v>60</v>
      </c>
      <c r="L54" s="191">
        <f t="shared" si="6"/>
        <v>23.4375</v>
      </c>
      <c r="M54" s="114" t="s">
        <v>64</v>
      </c>
    </row>
    <row r="55" spans="2:13" ht="17" thickBot="1" x14ac:dyDescent="0.4">
      <c r="B55" s="153"/>
      <c r="C55" s="126" t="s">
        <v>76</v>
      </c>
      <c r="D55" s="148">
        <v>20</v>
      </c>
      <c r="E55" s="137" t="s">
        <v>27</v>
      </c>
      <c r="F55" s="129" t="s">
        <v>28</v>
      </c>
      <c r="G55" s="130"/>
      <c r="H55" s="148">
        <f t="shared" si="5"/>
        <v>100</v>
      </c>
      <c r="I55" s="137" t="s">
        <v>29</v>
      </c>
      <c r="J55" s="155">
        <v>3.2</v>
      </c>
      <c r="K55" s="221" t="s">
        <v>60</v>
      </c>
      <c r="L55" s="208">
        <f t="shared" si="6"/>
        <v>31.25</v>
      </c>
      <c r="M55" s="168" t="s">
        <v>64</v>
      </c>
    </row>
    <row r="56" spans="2:13" ht="17" thickTop="1" x14ac:dyDescent="0.35">
      <c r="B56" s="115" t="s">
        <v>172</v>
      </c>
      <c r="C56" s="116" t="s">
        <v>91</v>
      </c>
      <c r="D56" s="141">
        <v>0.03</v>
      </c>
      <c r="E56" s="118" t="s">
        <v>22</v>
      </c>
      <c r="F56" s="119">
        <v>1</v>
      </c>
      <c r="G56" s="120" t="s">
        <v>21</v>
      </c>
      <c r="H56" s="192">
        <f t="shared" si="5"/>
        <v>0.15</v>
      </c>
      <c r="I56" s="118" t="s">
        <v>21</v>
      </c>
      <c r="J56" s="151">
        <v>0.1</v>
      </c>
      <c r="K56" s="217" t="s">
        <v>60</v>
      </c>
      <c r="L56" s="192">
        <f t="shared" si="6"/>
        <v>1.4999999999999998</v>
      </c>
      <c r="M56" s="124" t="s">
        <v>61</v>
      </c>
    </row>
    <row r="57" spans="2:13" ht="16.5" x14ac:dyDescent="0.35">
      <c r="B57" s="28" t="s">
        <v>171</v>
      </c>
      <c r="C57" s="51" t="s">
        <v>91</v>
      </c>
      <c r="D57" s="93">
        <v>0.01</v>
      </c>
      <c r="E57" s="74" t="s">
        <v>22</v>
      </c>
      <c r="F57" s="59">
        <v>1</v>
      </c>
      <c r="G57" s="60" t="s">
        <v>21</v>
      </c>
      <c r="H57" s="93">
        <f t="shared" si="5"/>
        <v>0.05</v>
      </c>
      <c r="I57" s="74" t="s">
        <v>21</v>
      </c>
      <c r="J57" s="58">
        <v>0.1</v>
      </c>
      <c r="K57" s="219" t="s">
        <v>60</v>
      </c>
      <c r="L57" s="209">
        <f t="shared" si="6"/>
        <v>0.5</v>
      </c>
      <c r="M57" s="84" t="s">
        <v>61</v>
      </c>
    </row>
    <row r="58" spans="2:13" ht="16.5" x14ac:dyDescent="0.35">
      <c r="B58" s="85" t="s">
        <v>174</v>
      </c>
      <c r="C58" s="48" t="s">
        <v>78</v>
      </c>
      <c r="D58" s="69">
        <v>0.05</v>
      </c>
      <c r="E58" s="55" t="s">
        <v>32</v>
      </c>
      <c r="F58" s="77">
        <v>2.5</v>
      </c>
      <c r="G58" s="63" t="s">
        <v>21</v>
      </c>
      <c r="H58" s="69">
        <f t="shared" si="5"/>
        <v>0.25</v>
      </c>
      <c r="I58" s="55" t="s">
        <v>21</v>
      </c>
      <c r="J58" s="58">
        <v>0.1</v>
      </c>
      <c r="K58" s="219" t="s">
        <v>60</v>
      </c>
      <c r="L58" s="191">
        <f t="shared" si="6"/>
        <v>2.5</v>
      </c>
      <c r="M58" s="30" t="s">
        <v>61</v>
      </c>
    </row>
    <row r="59" spans="2:13" ht="16.5" x14ac:dyDescent="0.35">
      <c r="B59" s="28" t="s">
        <v>173</v>
      </c>
      <c r="C59" s="51" t="s">
        <v>78</v>
      </c>
      <c r="D59" s="95">
        <v>0.1</v>
      </c>
      <c r="E59" s="74" t="s">
        <v>22</v>
      </c>
      <c r="F59" s="94">
        <v>2.5</v>
      </c>
      <c r="G59" s="60" t="s">
        <v>21</v>
      </c>
      <c r="H59" s="95">
        <f t="shared" si="5"/>
        <v>0.5</v>
      </c>
      <c r="I59" s="74" t="s">
        <v>21</v>
      </c>
      <c r="J59" s="58">
        <v>1</v>
      </c>
      <c r="K59" s="219" t="s">
        <v>60</v>
      </c>
      <c r="L59" s="209">
        <f t="shared" si="6"/>
        <v>0.5</v>
      </c>
      <c r="M59" s="84" t="s">
        <v>61</v>
      </c>
    </row>
    <row r="60" spans="2:13" ht="16.5" x14ac:dyDescent="0.35">
      <c r="B60" s="85" t="s">
        <v>65</v>
      </c>
      <c r="C60" s="48" t="s">
        <v>91</v>
      </c>
      <c r="D60" s="110">
        <v>0.1</v>
      </c>
      <c r="E60" s="66" t="s">
        <v>27</v>
      </c>
      <c r="F60" s="62">
        <v>1</v>
      </c>
      <c r="G60" s="113" t="s">
        <v>27</v>
      </c>
      <c r="H60" s="110">
        <f t="shared" si="5"/>
        <v>0.5</v>
      </c>
      <c r="I60" s="66" t="s">
        <v>29</v>
      </c>
      <c r="J60" s="58">
        <v>0.1</v>
      </c>
      <c r="K60" s="219" t="s">
        <v>60</v>
      </c>
      <c r="L60" s="191">
        <f t="shared" si="6"/>
        <v>5</v>
      </c>
      <c r="M60" s="114" t="s">
        <v>64</v>
      </c>
    </row>
    <row r="61" spans="2:13" ht="17" thickBot="1" x14ac:dyDescent="0.4">
      <c r="B61" s="153" t="s">
        <v>97</v>
      </c>
      <c r="C61" s="126" t="s">
        <v>84</v>
      </c>
      <c r="D61" s="146">
        <v>0.01</v>
      </c>
      <c r="E61" s="128" t="s">
        <v>22</v>
      </c>
      <c r="F61" s="169">
        <v>0.3</v>
      </c>
      <c r="G61" s="130" t="s">
        <v>21</v>
      </c>
      <c r="H61" s="146">
        <f t="shared" si="5"/>
        <v>0.05</v>
      </c>
      <c r="I61" s="128" t="s">
        <v>21</v>
      </c>
      <c r="J61" s="155">
        <v>1</v>
      </c>
      <c r="K61" s="221" t="s">
        <v>60</v>
      </c>
      <c r="L61" s="208">
        <f t="shared" si="6"/>
        <v>0.05</v>
      </c>
      <c r="M61" s="156" t="s">
        <v>61</v>
      </c>
    </row>
    <row r="62" spans="2:13" ht="17" thickTop="1" x14ac:dyDescent="0.35">
      <c r="B62" s="136" t="s">
        <v>137</v>
      </c>
      <c r="C62" s="170" t="s">
        <v>118</v>
      </c>
      <c r="D62" s="141">
        <v>0.05</v>
      </c>
      <c r="E62" s="118" t="s">
        <v>72</v>
      </c>
      <c r="F62" s="149">
        <v>0.5</v>
      </c>
      <c r="G62" s="120" t="s">
        <v>61</v>
      </c>
      <c r="H62" s="69">
        <f t="shared" si="5"/>
        <v>0.25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2500</v>
      </c>
      <c r="G64" s="120" t="s">
        <v>34</v>
      </c>
      <c r="H64" s="158">
        <f t="shared" si="5"/>
        <v>500</v>
      </c>
      <c r="I64" s="118" t="s">
        <v>34</v>
      </c>
      <c r="J64" s="122">
        <v>10</v>
      </c>
      <c r="K64" s="217" t="s">
        <v>60</v>
      </c>
      <c r="L64" s="189">
        <f t="shared" ref="L64:L76" si="7">H64/J64</f>
        <v>50</v>
      </c>
      <c r="M64" s="124" t="s">
        <v>61</v>
      </c>
    </row>
    <row r="65" spans="2:13" ht="17" thickBot="1" x14ac:dyDescent="0.4">
      <c r="B65" s="153" t="s">
        <v>175</v>
      </c>
      <c r="C65" s="126" t="s">
        <v>76</v>
      </c>
      <c r="D65" s="148">
        <v>100</v>
      </c>
      <c r="E65" s="137" t="s">
        <v>27</v>
      </c>
      <c r="F65" s="129">
        <v>1000</v>
      </c>
      <c r="G65" s="138" t="s">
        <v>27</v>
      </c>
      <c r="H65" s="148">
        <f t="shared" si="5"/>
        <v>500</v>
      </c>
      <c r="I65" s="137" t="s">
        <v>27</v>
      </c>
      <c r="J65" s="155">
        <v>10</v>
      </c>
      <c r="K65" s="221" t="s">
        <v>60</v>
      </c>
      <c r="L65" s="208">
        <f t="shared" si="7"/>
        <v>50</v>
      </c>
      <c r="M65" s="168" t="s">
        <v>176</v>
      </c>
    </row>
    <row r="66" spans="2:13" ht="17" thickTop="1" x14ac:dyDescent="0.35">
      <c r="B66" s="75" t="s">
        <v>74</v>
      </c>
      <c r="C66" s="53" t="s">
        <v>76</v>
      </c>
      <c r="D66" s="110">
        <v>0.1</v>
      </c>
      <c r="E66" s="55" t="s">
        <v>22</v>
      </c>
      <c r="F66" s="62">
        <v>20</v>
      </c>
      <c r="G66" s="63" t="s">
        <v>21</v>
      </c>
      <c r="H66" s="110">
        <f t="shared" si="5"/>
        <v>0.5</v>
      </c>
      <c r="I66" s="55" t="s">
        <v>21</v>
      </c>
      <c r="J66" s="58">
        <v>2</v>
      </c>
      <c r="K66" s="219" t="s">
        <v>60</v>
      </c>
      <c r="L66" s="191">
        <f t="shared" si="7"/>
        <v>0.25</v>
      </c>
      <c r="M66" s="30" t="s">
        <v>61</v>
      </c>
    </row>
    <row r="67" spans="2:13" ht="17" thickBot="1" x14ac:dyDescent="0.4">
      <c r="B67" s="153" t="s">
        <v>89</v>
      </c>
      <c r="C67" s="126" t="s">
        <v>76</v>
      </c>
      <c r="D67" s="127">
        <v>0.3</v>
      </c>
      <c r="E67" s="128" t="s">
        <v>22</v>
      </c>
      <c r="F67" s="129">
        <v>20</v>
      </c>
      <c r="G67" s="130" t="s">
        <v>21</v>
      </c>
      <c r="H67" s="127">
        <f t="shared" si="5"/>
        <v>1.5</v>
      </c>
      <c r="I67" s="128" t="s">
        <v>21</v>
      </c>
      <c r="J67" s="155">
        <v>2</v>
      </c>
      <c r="K67" s="221" t="s">
        <v>60</v>
      </c>
      <c r="L67" s="208">
        <f t="shared" si="7"/>
        <v>0.75</v>
      </c>
      <c r="M67" s="156" t="s">
        <v>61</v>
      </c>
    </row>
    <row r="68" spans="2:13" ht="17" thickTop="1" x14ac:dyDescent="0.35">
      <c r="B68" s="136" t="s">
        <v>81</v>
      </c>
      <c r="C68" s="170" t="s">
        <v>77</v>
      </c>
      <c r="D68" s="158">
        <v>1</v>
      </c>
      <c r="E68" s="118" t="s">
        <v>33</v>
      </c>
      <c r="F68" s="119">
        <v>50</v>
      </c>
      <c r="G68" s="120" t="s">
        <v>34</v>
      </c>
      <c r="H68" s="158">
        <f t="shared" si="5"/>
        <v>5</v>
      </c>
      <c r="I68" s="118" t="s">
        <v>34</v>
      </c>
      <c r="J68" s="122">
        <v>50</v>
      </c>
      <c r="K68" s="217" t="s">
        <v>80</v>
      </c>
      <c r="L68" s="189">
        <f t="shared" si="7"/>
        <v>0.1</v>
      </c>
      <c r="M68" s="124" t="s">
        <v>61</v>
      </c>
    </row>
    <row r="69" spans="2:13" ht="17" thickBot="1" x14ac:dyDescent="0.4">
      <c r="B69" s="153" t="s">
        <v>82</v>
      </c>
      <c r="C69" s="126" t="s">
        <v>83</v>
      </c>
      <c r="D69" s="148">
        <v>2</v>
      </c>
      <c r="E69" s="128" t="s">
        <v>33</v>
      </c>
      <c r="F69" s="129">
        <v>100</v>
      </c>
      <c r="G69" s="130" t="s">
        <v>34</v>
      </c>
      <c r="H69" s="148">
        <f t="shared" si="5"/>
        <v>10</v>
      </c>
      <c r="I69" s="128" t="s">
        <v>34</v>
      </c>
      <c r="J69" s="155">
        <v>50</v>
      </c>
      <c r="K69" s="221" t="s">
        <v>80</v>
      </c>
      <c r="L69" s="208">
        <f t="shared" si="7"/>
        <v>0.2</v>
      </c>
      <c r="M69" s="156" t="s">
        <v>61</v>
      </c>
    </row>
    <row r="70" spans="2:13" ht="17" thickTop="1" x14ac:dyDescent="0.35">
      <c r="B70" s="136" t="s">
        <v>36</v>
      </c>
      <c r="C70" s="170" t="s">
        <v>76</v>
      </c>
      <c r="D70" s="141">
        <v>0.01</v>
      </c>
      <c r="E70" s="118" t="s">
        <v>22</v>
      </c>
      <c r="F70" s="149">
        <v>0.2</v>
      </c>
      <c r="G70" s="120" t="s">
        <v>21</v>
      </c>
      <c r="H70" s="141">
        <f t="shared" si="5"/>
        <v>0.05</v>
      </c>
      <c r="I70" s="118" t="s">
        <v>21</v>
      </c>
      <c r="J70" s="122">
        <v>0.1</v>
      </c>
      <c r="K70" s="217" t="s">
        <v>60</v>
      </c>
      <c r="L70" s="189">
        <f t="shared" si="7"/>
        <v>0.5</v>
      </c>
      <c r="M70" s="124" t="s">
        <v>61</v>
      </c>
    </row>
    <row r="71" spans="2:13" ht="17" thickBot="1" x14ac:dyDescent="0.4">
      <c r="B71" s="153" t="s">
        <v>177</v>
      </c>
      <c r="C71" s="126" t="s">
        <v>76</v>
      </c>
      <c r="D71" s="146">
        <v>0.02</v>
      </c>
      <c r="E71" s="128" t="s">
        <v>22</v>
      </c>
      <c r="F71" s="129">
        <v>1</v>
      </c>
      <c r="G71" s="130" t="s">
        <v>115</v>
      </c>
      <c r="H71" s="127">
        <f t="shared" si="5"/>
        <v>0.1</v>
      </c>
      <c r="I71" s="128" t="s">
        <v>21</v>
      </c>
      <c r="J71" s="155">
        <v>0.1</v>
      </c>
      <c r="K71" s="221" t="s">
        <v>60</v>
      </c>
      <c r="L71" s="208">
        <f t="shared" si="7"/>
        <v>1</v>
      </c>
      <c r="M71" s="156" t="s">
        <v>61</v>
      </c>
    </row>
    <row r="72" spans="2:13" ht="17" thickTop="1" x14ac:dyDescent="0.35">
      <c r="B72" s="136" t="s">
        <v>37</v>
      </c>
      <c r="C72" s="170" t="s">
        <v>76</v>
      </c>
      <c r="D72" s="158">
        <v>15</v>
      </c>
      <c r="E72" s="118" t="s">
        <v>38</v>
      </c>
      <c r="F72" s="119">
        <v>1500</v>
      </c>
      <c r="G72" s="120" t="s">
        <v>178</v>
      </c>
      <c r="H72" s="158">
        <f t="shared" si="5"/>
        <v>75</v>
      </c>
      <c r="I72" s="118" t="s">
        <v>21</v>
      </c>
      <c r="J72" s="122">
        <v>25</v>
      </c>
      <c r="K72" s="217" t="s">
        <v>60</v>
      </c>
      <c r="L72" s="189">
        <f t="shared" si="7"/>
        <v>3</v>
      </c>
      <c r="M72" s="124" t="s">
        <v>61</v>
      </c>
    </row>
    <row r="73" spans="2:13" ht="17" thickBot="1" x14ac:dyDescent="0.4">
      <c r="B73" s="153" t="s">
        <v>179</v>
      </c>
      <c r="C73" s="126" t="s">
        <v>76</v>
      </c>
      <c r="D73" s="148">
        <v>20</v>
      </c>
      <c r="E73" s="128" t="s">
        <v>38</v>
      </c>
      <c r="F73" s="129">
        <v>1500</v>
      </c>
      <c r="G73" s="130" t="s">
        <v>178</v>
      </c>
      <c r="H73" s="148">
        <f t="shared" si="5"/>
        <v>100</v>
      </c>
      <c r="I73" s="128" t="s">
        <v>21</v>
      </c>
      <c r="J73" s="155">
        <v>25</v>
      </c>
      <c r="K73" s="221" t="s">
        <v>60</v>
      </c>
      <c r="L73" s="208">
        <f t="shared" si="7"/>
        <v>4</v>
      </c>
      <c r="M73" s="156" t="s">
        <v>61</v>
      </c>
    </row>
    <row r="74" spans="2:13" ht="17" thickTop="1" x14ac:dyDescent="0.35">
      <c r="B74" s="157" t="s">
        <v>180</v>
      </c>
      <c r="C74" s="116" t="s">
        <v>76</v>
      </c>
      <c r="D74" s="141">
        <v>0.02</v>
      </c>
      <c r="E74" s="118" t="s">
        <v>22</v>
      </c>
      <c r="F74" s="119">
        <v>1</v>
      </c>
      <c r="G74" s="120" t="s">
        <v>21</v>
      </c>
      <c r="H74" s="117">
        <f t="shared" si="5"/>
        <v>0.1</v>
      </c>
      <c r="I74" s="118" t="s">
        <v>21</v>
      </c>
      <c r="J74" s="122">
        <v>1</v>
      </c>
      <c r="K74" s="217" t="s">
        <v>60</v>
      </c>
      <c r="L74" s="189">
        <f t="shared" si="7"/>
        <v>0.1</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10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5</v>
      </c>
      <c r="I80" s="118" t="s">
        <v>21</v>
      </c>
      <c r="J80" s="122">
        <v>50</v>
      </c>
      <c r="K80" s="217" t="s">
        <v>60</v>
      </c>
      <c r="L80" s="189">
        <f t="shared" si="8"/>
        <v>0.1</v>
      </c>
      <c r="M80" s="124" t="s">
        <v>61</v>
      </c>
    </row>
    <row r="81" spans="2:13" ht="16.5" x14ac:dyDescent="0.35">
      <c r="B81" s="28"/>
      <c r="C81" s="51" t="s">
        <v>76</v>
      </c>
      <c r="D81" s="97">
        <v>2</v>
      </c>
      <c r="E81" s="74" t="s">
        <v>22</v>
      </c>
      <c r="F81" s="59">
        <v>100</v>
      </c>
      <c r="G81" s="60" t="s">
        <v>21</v>
      </c>
      <c r="H81" s="97">
        <f t="shared" si="5"/>
        <v>10</v>
      </c>
      <c r="I81" s="74" t="s">
        <v>21</v>
      </c>
      <c r="J81" s="58">
        <v>50</v>
      </c>
      <c r="K81" s="219" t="s">
        <v>60</v>
      </c>
      <c r="L81" s="209">
        <f t="shared" si="8"/>
        <v>0.2</v>
      </c>
      <c r="M81" s="84" t="s">
        <v>61</v>
      </c>
    </row>
    <row r="82" spans="2:13" ht="16.5" x14ac:dyDescent="0.35">
      <c r="B82" s="27" t="s">
        <v>182</v>
      </c>
      <c r="C82" s="53" t="s">
        <v>84</v>
      </c>
      <c r="D82" s="65">
        <v>4</v>
      </c>
      <c r="E82" s="55" t="s">
        <v>22</v>
      </c>
      <c r="F82" s="62">
        <v>250</v>
      </c>
      <c r="G82" s="63" t="s">
        <v>21</v>
      </c>
      <c r="H82" s="65">
        <f t="shared" si="5"/>
        <v>20</v>
      </c>
      <c r="I82" s="55" t="s">
        <v>21</v>
      </c>
      <c r="J82" s="58">
        <v>50</v>
      </c>
      <c r="K82" s="219" t="s">
        <v>60</v>
      </c>
      <c r="L82" s="191">
        <f t="shared" si="8"/>
        <v>0.4</v>
      </c>
      <c r="M82" s="30" t="s">
        <v>61</v>
      </c>
    </row>
    <row r="83" spans="2:13" ht="17" thickBot="1" x14ac:dyDescent="0.4">
      <c r="B83" s="153"/>
      <c r="C83" s="126" t="s">
        <v>84</v>
      </c>
      <c r="D83" s="148">
        <v>5</v>
      </c>
      <c r="E83" s="128" t="s">
        <v>22</v>
      </c>
      <c r="F83" s="129">
        <v>250</v>
      </c>
      <c r="G83" s="130" t="s">
        <v>21</v>
      </c>
      <c r="H83" s="148">
        <f t="shared" si="5"/>
        <v>25</v>
      </c>
      <c r="I83" s="128" t="s">
        <v>21</v>
      </c>
      <c r="J83" s="155">
        <v>50</v>
      </c>
      <c r="K83" s="221" t="s">
        <v>60</v>
      </c>
      <c r="L83" s="208">
        <f t="shared" si="8"/>
        <v>0.5</v>
      </c>
      <c r="M83" s="156" t="s">
        <v>61</v>
      </c>
    </row>
    <row r="84" spans="2:13" ht="17" thickTop="1" x14ac:dyDescent="0.35">
      <c r="B84" s="136" t="s">
        <v>140</v>
      </c>
      <c r="C84" s="170" t="s">
        <v>76</v>
      </c>
      <c r="D84" s="158">
        <v>60</v>
      </c>
      <c r="E84" s="118" t="s">
        <v>22</v>
      </c>
      <c r="F84" s="119">
        <v>4500</v>
      </c>
      <c r="G84" s="120" t="s">
        <v>21</v>
      </c>
      <c r="H84" s="158">
        <f t="shared" si="5"/>
        <v>300</v>
      </c>
      <c r="I84" s="118" t="s">
        <v>21</v>
      </c>
      <c r="J84" s="122">
        <v>100</v>
      </c>
      <c r="K84" s="217" t="s">
        <v>60</v>
      </c>
      <c r="L84" s="189">
        <f t="shared" si="8"/>
        <v>3</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15</v>
      </c>
      <c r="G86" s="120" t="s">
        <v>21</v>
      </c>
      <c r="H86" s="158">
        <f t="shared" si="5"/>
        <v>5</v>
      </c>
      <c r="I86" s="118" t="s">
        <v>21</v>
      </c>
      <c r="J86" s="122">
        <v>20</v>
      </c>
      <c r="K86" s="217" t="s">
        <v>60</v>
      </c>
      <c r="L86" s="189">
        <f t="shared" ref="L86:L88" si="9">H86/J86</f>
        <v>0.25</v>
      </c>
      <c r="M86" s="124" t="s">
        <v>61</v>
      </c>
    </row>
    <row r="87" spans="2:13" ht="16.5" x14ac:dyDescent="0.35">
      <c r="B87" s="28" t="s">
        <v>149</v>
      </c>
      <c r="C87" s="51" t="s">
        <v>78</v>
      </c>
      <c r="D87" s="97">
        <v>2</v>
      </c>
      <c r="E87" s="74" t="s">
        <v>22</v>
      </c>
      <c r="F87" s="59">
        <f>3*H13</f>
        <v>15</v>
      </c>
      <c r="G87" s="60" t="s">
        <v>21</v>
      </c>
      <c r="H87" s="97">
        <f t="shared" si="5"/>
        <v>10</v>
      </c>
      <c r="I87" s="74" t="s">
        <v>21</v>
      </c>
      <c r="J87" s="58">
        <v>20</v>
      </c>
      <c r="K87" s="219" t="s">
        <v>60</v>
      </c>
      <c r="L87" s="209">
        <f t="shared" si="9"/>
        <v>0.5</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0.25</v>
      </c>
      <c r="I90" s="118" t="s">
        <v>21</v>
      </c>
      <c r="J90" s="122">
        <v>2</v>
      </c>
      <c r="K90" s="217" t="s">
        <v>60</v>
      </c>
      <c r="L90" s="189">
        <f t="shared" ref="L90:L117" si="10">H90/J90</f>
        <v>0.125</v>
      </c>
      <c r="M90" s="124" t="s">
        <v>61</v>
      </c>
    </row>
    <row r="91" spans="2:13" ht="16.5" x14ac:dyDescent="0.35">
      <c r="B91" s="86" t="s">
        <v>107</v>
      </c>
      <c r="C91" s="56" t="s">
        <v>77</v>
      </c>
      <c r="D91" s="111">
        <v>0.1</v>
      </c>
      <c r="E91" s="88" t="s">
        <v>22</v>
      </c>
      <c r="F91" s="89">
        <v>4</v>
      </c>
      <c r="G91" s="90" t="s">
        <v>21</v>
      </c>
      <c r="H91" s="111">
        <f t="shared" si="5"/>
        <v>0.5</v>
      </c>
      <c r="I91" s="88" t="s">
        <v>21</v>
      </c>
      <c r="J91" s="58">
        <v>2</v>
      </c>
      <c r="K91" s="220" t="s">
        <v>60</v>
      </c>
      <c r="L91" s="212">
        <f t="shared" si="10"/>
        <v>0.25</v>
      </c>
      <c r="M91" s="91" t="s">
        <v>61</v>
      </c>
    </row>
    <row r="92" spans="2:13" ht="16.5" x14ac:dyDescent="0.35">
      <c r="B92" s="27" t="s">
        <v>108</v>
      </c>
      <c r="C92" s="48" t="s">
        <v>77</v>
      </c>
      <c r="D92" s="110">
        <v>0.1</v>
      </c>
      <c r="E92" s="55" t="s">
        <v>22</v>
      </c>
      <c r="F92" s="62">
        <v>2</v>
      </c>
      <c r="G92" s="63" t="s">
        <v>21</v>
      </c>
      <c r="H92" s="110">
        <f t="shared" si="5"/>
        <v>0.5</v>
      </c>
      <c r="I92" s="55" t="s">
        <v>21</v>
      </c>
      <c r="J92" s="58">
        <v>2</v>
      </c>
      <c r="K92" s="219" t="s">
        <v>60</v>
      </c>
      <c r="L92" s="191">
        <f t="shared" si="10"/>
        <v>0.25</v>
      </c>
      <c r="M92" s="30" t="s">
        <v>61</v>
      </c>
    </row>
    <row r="93" spans="2:13" ht="17" thickBot="1" x14ac:dyDescent="0.4">
      <c r="B93" s="180"/>
      <c r="C93" s="161" t="s">
        <v>88</v>
      </c>
      <c r="D93" s="181">
        <v>0.1</v>
      </c>
      <c r="E93" s="163" t="s">
        <v>22</v>
      </c>
      <c r="F93" s="164">
        <v>2</v>
      </c>
      <c r="G93" s="165" t="s">
        <v>21</v>
      </c>
      <c r="H93" s="181">
        <f t="shared" si="5"/>
        <v>0.5</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125</v>
      </c>
      <c r="I94" s="118" t="s">
        <v>21</v>
      </c>
      <c r="J94" s="122">
        <v>40</v>
      </c>
      <c r="K94" s="217" t="s">
        <v>60</v>
      </c>
      <c r="L94" s="189">
        <f t="shared" si="10"/>
        <v>3.125</v>
      </c>
      <c r="M94" s="124" t="s">
        <v>61</v>
      </c>
    </row>
    <row r="95" spans="2:13" ht="17" thickBot="1" x14ac:dyDescent="0.4">
      <c r="B95" s="153" t="s">
        <v>130</v>
      </c>
      <c r="C95" s="126" t="s">
        <v>76</v>
      </c>
      <c r="D95" s="148">
        <v>50</v>
      </c>
      <c r="E95" s="128" t="s">
        <v>22</v>
      </c>
      <c r="F95" s="129">
        <v>2000</v>
      </c>
      <c r="G95" s="130" t="s">
        <v>21</v>
      </c>
      <c r="H95" s="148">
        <f t="shared" si="5"/>
        <v>250</v>
      </c>
      <c r="I95" s="128" t="s">
        <v>21</v>
      </c>
      <c r="J95" s="155">
        <v>40</v>
      </c>
      <c r="K95" s="221" t="s">
        <v>60</v>
      </c>
      <c r="L95" s="208">
        <f t="shared" si="10"/>
        <v>6.25</v>
      </c>
      <c r="M95" s="156" t="s">
        <v>61</v>
      </c>
    </row>
    <row r="96" spans="2:13" ht="17" thickTop="1" x14ac:dyDescent="0.35">
      <c r="B96" s="136" t="s">
        <v>39</v>
      </c>
      <c r="C96" s="170" t="s">
        <v>76</v>
      </c>
      <c r="D96" s="141">
        <v>0.25</v>
      </c>
      <c r="E96" s="118" t="s">
        <v>40</v>
      </c>
      <c r="F96" s="143"/>
      <c r="G96" s="120"/>
      <c r="H96" s="141">
        <f t="shared" ref="H96:H99" si="11">$H$13*D96</f>
        <v>1.25</v>
      </c>
      <c r="I96" s="118" t="s">
        <v>41</v>
      </c>
      <c r="J96" s="122">
        <v>0.2</v>
      </c>
      <c r="K96" s="217" t="s">
        <v>138</v>
      </c>
      <c r="L96" s="189">
        <f t="shared" si="10"/>
        <v>6.25</v>
      </c>
      <c r="M96" s="124" t="s">
        <v>61</v>
      </c>
    </row>
    <row r="97" spans="2:13" ht="16.5" x14ac:dyDescent="0.35">
      <c r="B97" s="28" t="s">
        <v>183</v>
      </c>
      <c r="C97" s="51" t="s">
        <v>76</v>
      </c>
      <c r="D97" s="95">
        <v>0.5</v>
      </c>
      <c r="E97" s="74" t="s">
        <v>40</v>
      </c>
      <c r="F97" s="59"/>
      <c r="G97" s="60"/>
      <c r="H97" s="95">
        <f t="shared" si="11"/>
        <v>2.5</v>
      </c>
      <c r="I97" s="74" t="s">
        <v>41</v>
      </c>
      <c r="J97" s="58">
        <v>0.2</v>
      </c>
      <c r="K97" s="219" t="s">
        <v>138</v>
      </c>
      <c r="L97" s="215">
        <f t="shared" si="10"/>
        <v>12.5</v>
      </c>
      <c r="M97" s="84" t="s">
        <v>61</v>
      </c>
    </row>
    <row r="98" spans="2:13" ht="16.5" x14ac:dyDescent="0.35">
      <c r="B98" s="85" t="s">
        <v>184</v>
      </c>
      <c r="C98" s="48" t="s">
        <v>76</v>
      </c>
      <c r="D98" s="69">
        <v>0.75</v>
      </c>
      <c r="E98" s="55" t="s">
        <v>40</v>
      </c>
      <c r="F98" s="62"/>
      <c r="G98" s="63"/>
      <c r="H98" s="69">
        <f t="shared" si="11"/>
        <v>3.75</v>
      </c>
      <c r="I98" s="55" t="s">
        <v>41</v>
      </c>
      <c r="J98" s="58">
        <v>0.2</v>
      </c>
      <c r="K98" s="219" t="s">
        <v>138</v>
      </c>
      <c r="L98" s="196">
        <f t="shared" si="10"/>
        <v>18.75</v>
      </c>
      <c r="M98" s="30" t="s">
        <v>61</v>
      </c>
    </row>
    <row r="99" spans="2:13" ht="17" thickBot="1" x14ac:dyDescent="0.4">
      <c r="B99" s="153"/>
      <c r="C99" s="126" t="s">
        <v>76</v>
      </c>
      <c r="D99" s="148">
        <v>1</v>
      </c>
      <c r="E99" s="128" t="s">
        <v>40</v>
      </c>
      <c r="F99" s="129"/>
      <c r="G99" s="130"/>
      <c r="H99" s="148">
        <f t="shared" si="11"/>
        <v>5</v>
      </c>
      <c r="I99" s="128" t="s">
        <v>41</v>
      </c>
      <c r="J99" s="155">
        <v>0.2</v>
      </c>
      <c r="K99" s="221" t="s">
        <v>138</v>
      </c>
      <c r="L99" s="213">
        <f t="shared" si="10"/>
        <v>25</v>
      </c>
      <c r="M99" s="156" t="s">
        <v>61</v>
      </c>
    </row>
    <row r="100" spans="2:13" ht="17" thickTop="1" x14ac:dyDescent="0.35">
      <c r="B100" s="136" t="s">
        <v>122</v>
      </c>
      <c r="C100" s="170" t="s">
        <v>77</v>
      </c>
      <c r="D100" s="158">
        <v>2</v>
      </c>
      <c r="E100" s="118" t="s">
        <v>22</v>
      </c>
      <c r="F100" s="119">
        <v>125</v>
      </c>
      <c r="G100" s="120" t="s">
        <v>21</v>
      </c>
      <c r="H100" s="158">
        <f t="shared" si="5"/>
        <v>10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2.5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0.25</v>
      </c>
      <c r="I102" s="118" t="s">
        <v>21</v>
      </c>
      <c r="J102" s="122">
        <v>5</v>
      </c>
      <c r="K102" s="217" t="s">
        <v>60</v>
      </c>
      <c r="L102" s="195">
        <f t="shared" si="10"/>
        <v>0.05</v>
      </c>
      <c r="M102" s="124" t="s">
        <v>61</v>
      </c>
    </row>
    <row r="103" spans="2:13" ht="16.5" x14ac:dyDescent="0.35">
      <c r="B103" s="28" t="s">
        <v>85</v>
      </c>
      <c r="C103" s="51" t="s">
        <v>76</v>
      </c>
      <c r="D103" s="95">
        <v>0.1</v>
      </c>
      <c r="E103" s="74" t="s">
        <v>22</v>
      </c>
      <c r="F103" s="59">
        <v>2</v>
      </c>
      <c r="G103" s="60" t="s">
        <v>21</v>
      </c>
      <c r="H103" s="95">
        <f t="shared" si="5"/>
        <v>0.5</v>
      </c>
      <c r="I103" s="74" t="s">
        <v>21</v>
      </c>
      <c r="J103" s="58">
        <v>5</v>
      </c>
      <c r="K103" s="219" t="s">
        <v>60</v>
      </c>
      <c r="L103" s="215">
        <f t="shared" si="10"/>
        <v>0.1</v>
      </c>
      <c r="M103" s="84" t="s">
        <v>61</v>
      </c>
    </row>
    <row r="104" spans="2:13" ht="16.5" x14ac:dyDescent="0.35">
      <c r="B104" s="85" t="s">
        <v>86</v>
      </c>
      <c r="C104" s="48" t="s">
        <v>83</v>
      </c>
      <c r="D104" s="110">
        <v>0.3</v>
      </c>
      <c r="E104" s="55" t="s">
        <v>22</v>
      </c>
      <c r="F104" s="62">
        <v>10</v>
      </c>
      <c r="G104" s="63" t="s">
        <v>21</v>
      </c>
      <c r="H104" s="110">
        <f t="shared" si="5"/>
        <v>1.5</v>
      </c>
      <c r="I104" s="55" t="s">
        <v>21</v>
      </c>
      <c r="J104" s="58">
        <v>5</v>
      </c>
      <c r="K104" s="219" t="s">
        <v>60</v>
      </c>
      <c r="L104" s="196">
        <f t="shared" si="10"/>
        <v>0.3</v>
      </c>
      <c r="M104" s="30" t="s">
        <v>61</v>
      </c>
    </row>
    <row r="105" spans="2:13" ht="16.5" x14ac:dyDescent="0.35">
      <c r="B105" s="28" t="s">
        <v>87</v>
      </c>
      <c r="C105" s="51" t="s">
        <v>88</v>
      </c>
      <c r="D105" s="93">
        <v>0.25</v>
      </c>
      <c r="E105" s="74" t="s">
        <v>22</v>
      </c>
      <c r="F105" s="59">
        <v>20</v>
      </c>
      <c r="G105" s="60" t="s">
        <v>21</v>
      </c>
      <c r="H105" s="93">
        <f t="shared" si="5"/>
        <v>1.25</v>
      </c>
      <c r="I105" s="74" t="s">
        <v>21</v>
      </c>
      <c r="J105" s="58">
        <v>2</v>
      </c>
      <c r="K105" s="219" t="s">
        <v>60</v>
      </c>
      <c r="L105" s="215">
        <f t="shared" si="10"/>
        <v>0.625</v>
      </c>
      <c r="M105" s="84" t="s">
        <v>61</v>
      </c>
    </row>
    <row r="106" spans="2:13" ht="16.5" x14ac:dyDescent="0.35">
      <c r="B106" s="85" t="s">
        <v>90</v>
      </c>
      <c r="C106" s="48" t="s">
        <v>76</v>
      </c>
      <c r="D106" s="110">
        <v>0.2</v>
      </c>
      <c r="E106" s="55" t="s">
        <v>22</v>
      </c>
      <c r="F106" s="62">
        <v>10</v>
      </c>
      <c r="G106" s="63" t="s">
        <v>21</v>
      </c>
      <c r="H106" s="65">
        <f t="shared" ref="H106:H117" si="12">IF($H$13*D106&lt;=F106,$H$13*D106,F106)</f>
        <v>1</v>
      </c>
      <c r="I106" s="55" t="s">
        <v>21</v>
      </c>
      <c r="J106" s="58">
        <v>5</v>
      </c>
      <c r="K106" s="219" t="s">
        <v>60</v>
      </c>
      <c r="L106" s="196">
        <f t="shared" si="10"/>
        <v>0.2</v>
      </c>
      <c r="M106" s="30" t="s">
        <v>61</v>
      </c>
    </row>
    <row r="107" spans="2:13" ht="17" thickBot="1" x14ac:dyDescent="0.4">
      <c r="B107" s="125"/>
      <c r="C107" s="179" t="s">
        <v>76</v>
      </c>
      <c r="D107" s="127">
        <v>0.3</v>
      </c>
      <c r="E107" s="128" t="s">
        <v>22</v>
      </c>
      <c r="F107" s="129">
        <v>10</v>
      </c>
      <c r="G107" s="130" t="s">
        <v>21</v>
      </c>
      <c r="H107" s="127">
        <f t="shared" si="12"/>
        <v>1.5</v>
      </c>
      <c r="I107" s="128" t="s">
        <v>21</v>
      </c>
      <c r="J107" s="155">
        <v>5</v>
      </c>
      <c r="K107" s="221" t="s">
        <v>60</v>
      </c>
      <c r="L107" s="213">
        <f t="shared" si="10"/>
        <v>0.3</v>
      </c>
      <c r="M107" s="156" t="s">
        <v>61</v>
      </c>
    </row>
    <row r="108" spans="2:13" ht="17" thickTop="1" x14ac:dyDescent="0.35">
      <c r="B108" s="115" t="s">
        <v>92</v>
      </c>
      <c r="C108" s="116" t="s">
        <v>91</v>
      </c>
      <c r="D108" s="158">
        <v>50</v>
      </c>
      <c r="E108" s="118" t="s">
        <v>33</v>
      </c>
      <c r="F108" s="119">
        <f>50*H13</f>
        <v>250</v>
      </c>
      <c r="G108" s="120" t="s">
        <v>34</v>
      </c>
      <c r="H108" s="158">
        <f t="shared" si="12"/>
        <v>250</v>
      </c>
      <c r="I108" s="118" t="s">
        <v>34</v>
      </c>
      <c r="J108" s="122">
        <v>1</v>
      </c>
      <c r="K108" s="217" t="s">
        <v>60</v>
      </c>
      <c r="L108" s="195">
        <f t="shared" si="10"/>
        <v>250</v>
      </c>
      <c r="M108" s="124" t="s">
        <v>61</v>
      </c>
    </row>
    <row r="109" spans="2:13" ht="17" thickBot="1" x14ac:dyDescent="0.4">
      <c r="B109" s="125" t="s">
        <v>73</v>
      </c>
      <c r="C109" s="179" t="s">
        <v>76</v>
      </c>
      <c r="D109" s="146">
        <v>0.25</v>
      </c>
      <c r="E109" s="137" t="s">
        <v>27</v>
      </c>
      <c r="F109" s="129">
        <f>0.75*H13</f>
        <v>3.75</v>
      </c>
      <c r="G109" s="177" t="s">
        <v>27</v>
      </c>
      <c r="H109" s="146">
        <f t="shared" si="12"/>
        <v>1.25</v>
      </c>
      <c r="I109" s="137" t="s">
        <v>27</v>
      </c>
      <c r="J109" s="155">
        <v>200</v>
      </c>
      <c r="K109" s="221" t="s">
        <v>80</v>
      </c>
      <c r="L109" s="214">
        <f t="shared" si="10"/>
        <v>6.2500000000000003E-3</v>
      </c>
      <c r="M109" s="168" t="s">
        <v>64</v>
      </c>
    </row>
    <row r="110" spans="2:13" ht="17" thickTop="1" x14ac:dyDescent="0.35">
      <c r="B110" s="115" t="s">
        <v>45</v>
      </c>
      <c r="C110" s="116" t="s">
        <v>76</v>
      </c>
      <c r="D110" s="141">
        <v>0.05</v>
      </c>
      <c r="E110" s="118" t="s">
        <v>22</v>
      </c>
      <c r="F110" s="119">
        <f>0.1*H13</f>
        <v>0.5</v>
      </c>
      <c r="G110" s="120" t="s">
        <v>21</v>
      </c>
      <c r="H110" s="141">
        <f t="shared" si="12"/>
        <v>0.25</v>
      </c>
      <c r="I110" s="118" t="s">
        <v>21</v>
      </c>
      <c r="J110" s="122">
        <v>10</v>
      </c>
      <c r="K110" s="217" t="s">
        <v>60</v>
      </c>
      <c r="L110" s="195">
        <f t="shared" si="10"/>
        <v>2.5000000000000001E-2</v>
      </c>
      <c r="M110" s="124" t="s">
        <v>61</v>
      </c>
    </row>
    <row r="111" spans="2:13" ht="17" thickBot="1" x14ac:dyDescent="0.4">
      <c r="B111" s="125" t="s">
        <v>114</v>
      </c>
      <c r="C111" s="179" t="s">
        <v>76</v>
      </c>
      <c r="D111" s="127">
        <v>0.1</v>
      </c>
      <c r="E111" s="128" t="s">
        <v>22</v>
      </c>
      <c r="F111" s="129">
        <f>0.2*H13</f>
        <v>1</v>
      </c>
      <c r="G111" s="130" t="s">
        <v>21</v>
      </c>
      <c r="H111" s="127">
        <f t="shared" si="12"/>
        <v>0.5</v>
      </c>
      <c r="I111" s="128" t="s">
        <v>21</v>
      </c>
      <c r="J111" s="155">
        <v>10</v>
      </c>
      <c r="K111" s="221" t="s">
        <v>60</v>
      </c>
      <c r="L111" s="213">
        <f t="shared" si="10"/>
        <v>0.05</v>
      </c>
      <c r="M111" s="156" t="s">
        <v>61</v>
      </c>
    </row>
    <row r="112" spans="2:13" ht="17" thickTop="1" x14ac:dyDescent="0.35">
      <c r="B112" s="115" t="s">
        <v>116</v>
      </c>
      <c r="C112" s="123" t="s">
        <v>117</v>
      </c>
      <c r="D112" s="141">
        <v>0.02</v>
      </c>
      <c r="E112" s="118" t="s">
        <v>22</v>
      </c>
      <c r="F112" s="119">
        <v>2</v>
      </c>
      <c r="G112" s="120" t="s">
        <v>21</v>
      </c>
      <c r="H112" s="117">
        <f t="shared" si="12"/>
        <v>0.1</v>
      </c>
      <c r="I112" s="118" t="s">
        <v>21</v>
      </c>
      <c r="J112" s="122">
        <v>0.4</v>
      </c>
      <c r="K112" s="217" t="s">
        <v>60</v>
      </c>
      <c r="L112" s="195">
        <f t="shared" si="10"/>
        <v>0.25</v>
      </c>
      <c r="M112" s="124" t="s">
        <v>61</v>
      </c>
    </row>
    <row r="113" spans="2:13" ht="17" thickBot="1" x14ac:dyDescent="0.4">
      <c r="B113" s="125" t="s">
        <v>128</v>
      </c>
      <c r="C113" s="179" t="s">
        <v>117</v>
      </c>
      <c r="D113" s="159">
        <v>1E-3</v>
      </c>
      <c r="E113" s="128" t="s">
        <v>22</v>
      </c>
      <c r="F113" s="129">
        <v>10</v>
      </c>
      <c r="G113" s="130" t="s">
        <v>115</v>
      </c>
      <c r="H113" s="159">
        <f t="shared" si="12"/>
        <v>5.0000000000000001E-3</v>
      </c>
      <c r="I113" s="128" t="s">
        <v>21</v>
      </c>
      <c r="J113" s="155">
        <v>0.4</v>
      </c>
      <c r="K113" s="221" t="s">
        <v>60</v>
      </c>
      <c r="L113" s="213">
        <f t="shared" si="10"/>
        <v>1.2499999999999999E-2</v>
      </c>
      <c r="M113" s="156" t="s">
        <v>61</v>
      </c>
    </row>
    <row r="114" spans="2:13" ht="17" thickTop="1" x14ac:dyDescent="0.35">
      <c r="B114" s="115" t="s">
        <v>93</v>
      </c>
      <c r="C114" s="116" t="s">
        <v>91</v>
      </c>
      <c r="D114" s="117">
        <v>0.1</v>
      </c>
      <c r="E114" s="183" t="s">
        <v>27</v>
      </c>
      <c r="F114" s="119">
        <v>2</v>
      </c>
      <c r="G114" s="184" t="s">
        <v>27</v>
      </c>
      <c r="H114" s="117">
        <f t="shared" si="12"/>
        <v>0.5</v>
      </c>
      <c r="I114" s="142" t="s">
        <v>27</v>
      </c>
      <c r="J114" s="122">
        <v>1</v>
      </c>
      <c r="K114" s="217" t="s">
        <v>60</v>
      </c>
      <c r="L114" s="195">
        <f t="shared" si="10"/>
        <v>0.5</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5</v>
      </c>
      <c r="I116" s="118" t="s">
        <v>21</v>
      </c>
      <c r="J116" s="122">
        <v>50</v>
      </c>
      <c r="K116" s="217" t="s">
        <v>60</v>
      </c>
      <c r="L116" s="195">
        <f t="shared" si="10"/>
        <v>0.1</v>
      </c>
      <c r="M116" s="124" t="s">
        <v>61</v>
      </c>
    </row>
    <row r="117" spans="2:13" ht="16.5" x14ac:dyDescent="0.35">
      <c r="B117" s="73" t="s">
        <v>111</v>
      </c>
      <c r="C117" s="49" t="s">
        <v>76</v>
      </c>
      <c r="D117" s="97">
        <v>3</v>
      </c>
      <c r="E117" s="74" t="s">
        <v>22</v>
      </c>
      <c r="F117" s="59">
        <v>200</v>
      </c>
      <c r="G117" s="60" t="s">
        <v>21</v>
      </c>
      <c r="H117" s="97">
        <f t="shared" si="12"/>
        <v>15</v>
      </c>
      <c r="I117" s="74" t="s">
        <v>21</v>
      </c>
      <c r="J117" s="58">
        <v>50</v>
      </c>
      <c r="K117" s="219" t="s">
        <v>60</v>
      </c>
      <c r="L117" s="215">
        <f t="shared" si="10"/>
        <v>0.3</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20</v>
      </c>
      <c r="I119" s="128" t="s">
        <v>21</v>
      </c>
      <c r="J119" s="155">
        <v>50</v>
      </c>
      <c r="K119" s="221" t="s">
        <v>60</v>
      </c>
      <c r="L119" s="213">
        <f>H119/J119</f>
        <v>0.4</v>
      </c>
      <c r="M119" s="156" t="s">
        <v>61</v>
      </c>
    </row>
    <row r="120" spans="2:13" ht="17" thickTop="1" x14ac:dyDescent="0.35">
      <c r="B120" s="115" t="s">
        <v>46</v>
      </c>
      <c r="C120" s="116" t="s">
        <v>76</v>
      </c>
      <c r="D120" s="158">
        <v>15</v>
      </c>
      <c r="E120" s="118" t="s">
        <v>22</v>
      </c>
      <c r="F120" s="119">
        <f>40*H13</f>
        <v>200</v>
      </c>
      <c r="G120" s="120" t="s">
        <v>186</v>
      </c>
      <c r="H120" s="158">
        <f t="shared" si="13"/>
        <v>75</v>
      </c>
      <c r="I120" s="118" t="s">
        <v>21</v>
      </c>
      <c r="J120" s="122">
        <v>130</v>
      </c>
      <c r="K120" s="217" t="s">
        <v>60</v>
      </c>
      <c r="L120" s="195">
        <f t="shared" ref="L120:L124" si="14">H120/J120</f>
        <v>0.57692307692307687</v>
      </c>
      <c r="M120" s="124" t="s">
        <v>61</v>
      </c>
    </row>
    <row r="121" spans="2:13" ht="17" thickBot="1" x14ac:dyDescent="0.4">
      <c r="B121" s="125"/>
      <c r="C121" s="179" t="s">
        <v>76</v>
      </c>
      <c r="D121" s="148">
        <v>20</v>
      </c>
      <c r="E121" s="128" t="s">
        <v>22</v>
      </c>
      <c r="F121" s="129">
        <v>1000</v>
      </c>
      <c r="G121" s="130" t="s">
        <v>21</v>
      </c>
      <c r="H121" s="148">
        <f t="shared" si="13"/>
        <v>100</v>
      </c>
      <c r="I121" s="128" t="s">
        <v>21</v>
      </c>
      <c r="J121" s="155">
        <v>130</v>
      </c>
      <c r="K121" s="221" t="s">
        <v>60</v>
      </c>
      <c r="L121" s="213">
        <f t="shared" si="14"/>
        <v>0.76923076923076927</v>
      </c>
      <c r="M121" s="156" t="s">
        <v>61</v>
      </c>
    </row>
    <row r="122" spans="2:13" ht="17" thickTop="1" x14ac:dyDescent="0.35">
      <c r="B122" s="136" t="s">
        <v>47</v>
      </c>
      <c r="C122" s="170" t="s">
        <v>76</v>
      </c>
      <c r="D122" s="158">
        <v>15</v>
      </c>
      <c r="E122" s="118" t="s">
        <v>127</v>
      </c>
      <c r="F122" s="119">
        <v>100</v>
      </c>
      <c r="G122" s="120" t="s">
        <v>21</v>
      </c>
      <c r="H122" s="158">
        <f t="shared" si="13"/>
        <v>75</v>
      </c>
      <c r="I122" s="118" t="s">
        <v>34</v>
      </c>
      <c r="J122" s="122">
        <v>500</v>
      </c>
      <c r="K122" s="217" t="s">
        <v>60</v>
      </c>
      <c r="L122" s="195">
        <f t="shared" si="14"/>
        <v>0.15</v>
      </c>
      <c r="M122" s="124" t="s">
        <v>61</v>
      </c>
    </row>
    <row r="123" spans="2:13" ht="16.5" x14ac:dyDescent="0.35">
      <c r="B123" s="28" t="s">
        <v>48</v>
      </c>
      <c r="C123" s="51" t="s">
        <v>76</v>
      </c>
      <c r="D123" s="97">
        <v>20</v>
      </c>
      <c r="E123" s="76" t="s">
        <v>27</v>
      </c>
      <c r="F123" s="59"/>
      <c r="G123" s="60"/>
      <c r="H123" s="97">
        <f t="shared" ref="H123:H124" si="15">$H$13*D123</f>
        <v>100</v>
      </c>
      <c r="I123" s="76" t="s">
        <v>29</v>
      </c>
      <c r="J123" s="58">
        <v>500</v>
      </c>
      <c r="K123" s="219" t="s">
        <v>60</v>
      </c>
      <c r="L123" s="215">
        <f t="shared" si="14"/>
        <v>0.2</v>
      </c>
      <c r="M123" s="96" t="s">
        <v>64</v>
      </c>
    </row>
    <row r="124" spans="2:13" ht="16.5" x14ac:dyDescent="0.35">
      <c r="B124" s="27"/>
      <c r="C124" s="48" t="s">
        <v>76</v>
      </c>
      <c r="D124" s="65">
        <v>80</v>
      </c>
      <c r="E124" s="66" t="s">
        <v>27</v>
      </c>
      <c r="F124" s="62"/>
      <c r="G124" s="63"/>
      <c r="H124" s="65">
        <f t="shared" si="15"/>
        <v>400</v>
      </c>
      <c r="I124" s="66" t="s">
        <v>29</v>
      </c>
      <c r="J124" s="58">
        <v>500</v>
      </c>
      <c r="K124" s="219" t="s">
        <v>60</v>
      </c>
      <c r="L124" s="196">
        <f t="shared" si="14"/>
        <v>0.8</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2.5</v>
      </c>
      <c r="I126" s="118" t="s">
        <v>34</v>
      </c>
      <c r="J126" s="122">
        <v>10</v>
      </c>
      <c r="K126" s="217" t="s">
        <v>60</v>
      </c>
      <c r="L126" s="195">
        <f t="shared" ref="L126:L131" si="17">H126/J126</f>
        <v>0.25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5</v>
      </c>
      <c r="I128" s="118" t="s">
        <v>21</v>
      </c>
      <c r="J128" s="122">
        <v>10</v>
      </c>
      <c r="K128" s="217" t="s">
        <v>60</v>
      </c>
      <c r="L128" s="195">
        <f t="shared" si="17"/>
        <v>0.5</v>
      </c>
      <c r="M128" s="124" t="s">
        <v>61</v>
      </c>
    </row>
    <row r="129" spans="2:13" ht="17" thickBot="1" x14ac:dyDescent="0.4">
      <c r="B129" s="125" t="s">
        <v>94</v>
      </c>
      <c r="C129" s="179" t="s">
        <v>76</v>
      </c>
      <c r="D129" s="127">
        <v>1.2</v>
      </c>
      <c r="E129" s="128" t="s">
        <v>22</v>
      </c>
      <c r="F129" s="129"/>
      <c r="G129" s="130"/>
      <c r="H129" s="148">
        <f t="shared" si="18"/>
        <v>6</v>
      </c>
      <c r="I129" s="128" t="s">
        <v>21</v>
      </c>
      <c r="J129" s="155">
        <v>10</v>
      </c>
      <c r="K129" s="221" t="s">
        <v>60</v>
      </c>
      <c r="L129" s="213">
        <f t="shared" si="17"/>
        <v>0.6</v>
      </c>
      <c r="M129" s="156" t="s">
        <v>61</v>
      </c>
    </row>
    <row r="130" spans="2:13" ht="17" thickTop="1" x14ac:dyDescent="0.35">
      <c r="B130" s="115" t="s">
        <v>96</v>
      </c>
      <c r="C130" s="116" t="s">
        <v>91</v>
      </c>
      <c r="D130" s="158">
        <v>1</v>
      </c>
      <c r="E130" s="118" t="s">
        <v>68</v>
      </c>
      <c r="F130" s="119">
        <v>50</v>
      </c>
      <c r="G130" s="120" t="s">
        <v>67</v>
      </c>
      <c r="H130" s="158">
        <f t="shared" si="16"/>
        <v>5</v>
      </c>
      <c r="I130" s="118" t="s">
        <v>49</v>
      </c>
      <c r="J130" s="122">
        <v>1</v>
      </c>
      <c r="K130" s="217" t="s">
        <v>69</v>
      </c>
      <c r="L130" s="195">
        <f t="shared" si="17"/>
        <v>5</v>
      </c>
      <c r="M130" s="124" t="s">
        <v>61</v>
      </c>
    </row>
    <row r="131" spans="2:13" ht="17" thickBot="1" x14ac:dyDescent="0.4">
      <c r="B131" s="125" t="s">
        <v>187</v>
      </c>
      <c r="C131" s="179" t="s">
        <v>91</v>
      </c>
      <c r="D131" s="148">
        <v>1</v>
      </c>
      <c r="E131" s="128" t="s">
        <v>68</v>
      </c>
      <c r="F131" s="129">
        <v>50</v>
      </c>
      <c r="G131" s="130" t="s">
        <v>67</v>
      </c>
      <c r="H131" s="148">
        <f t="shared" si="16"/>
        <v>5</v>
      </c>
      <c r="I131" s="128" t="s">
        <v>49</v>
      </c>
      <c r="J131" s="155">
        <v>0.5</v>
      </c>
      <c r="K131" s="221" t="s">
        <v>69</v>
      </c>
      <c r="L131" s="213">
        <f t="shared" si="17"/>
        <v>10</v>
      </c>
      <c r="M131" s="156" t="s">
        <v>61</v>
      </c>
    </row>
    <row r="132" spans="2:13" ht="17" thickTop="1" x14ac:dyDescent="0.35">
      <c r="B132" s="115" t="s">
        <v>70</v>
      </c>
      <c r="C132" s="116" t="s">
        <v>91</v>
      </c>
      <c r="D132" s="158">
        <v>20</v>
      </c>
      <c r="E132" s="118" t="s">
        <v>72</v>
      </c>
      <c r="F132" s="119">
        <v>1000</v>
      </c>
      <c r="G132" s="120" t="s">
        <v>61</v>
      </c>
      <c r="H132" s="158">
        <f t="shared" si="16"/>
        <v>100</v>
      </c>
      <c r="I132" s="118" t="s">
        <v>61</v>
      </c>
      <c r="J132" s="122"/>
      <c r="K132" s="217"/>
      <c r="L132" s="195">
        <f t="shared" ref="L132:L135" si="19">H132</f>
        <v>100</v>
      </c>
      <c r="M132" s="124" t="s">
        <v>61</v>
      </c>
    </row>
    <row r="133" spans="2:13" ht="17" thickBot="1" x14ac:dyDescent="0.4">
      <c r="B133" s="125" t="s">
        <v>71</v>
      </c>
      <c r="C133" s="179" t="s">
        <v>91</v>
      </c>
      <c r="D133" s="148">
        <v>10</v>
      </c>
      <c r="E133" s="128" t="s">
        <v>72</v>
      </c>
      <c r="F133" s="129">
        <v>1000</v>
      </c>
      <c r="G133" s="130" t="s">
        <v>61</v>
      </c>
      <c r="H133" s="148">
        <f t="shared" si="16"/>
        <v>50</v>
      </c>
      <c r="I133" s="128" t="s">
        <v>61</v>
      </c>
      <c r="J133" s="155"/>
      <c r="K133" s="221"/>
      <c r="L133" s="213">
        <f t="shared" si="19"/>
        <v>50</v>
      </c>
      <c r="M133" s="156" t="s">
        <v>61</v>
      </c>
    </row>
    <row r="134" spans="2:13" ht="17" thickTop="1" x14ac:dyDescent="0.35">
      <c r="B134" s="157" t="s">
        <v>146</v>
      </c>
      <c r="C134" s="116" t="s">
        <v>76</v>
      </c>
      <c r="D134" s="158">
        <v>3</v>
      </c>
      <c r="E134" s="118" t="s">
        <v>72</v>
      </c>
      <c r="F134" s="119"/>
      <c r="G134" s="120"/>
      <c r="H134" s="158">
        <f t="shared" ref="H134:H135" si="20">$H$13*D134</f>
        <v>15</v>
      </c>
      <c r="I134" s="118" t="s">
        <v>61</v>
      </c>
      <c r="J134" s="122"/>
      <c r="K134" s="217"/>
      <c r="L134" s="195">
        <f t="shared" si="19"/>
        <v>15</v>
      </c>
      <c r="M134" s="124" t="s">
        <v>61</v>
      </c>
    </row>
    <row r="135" spans="2:13" ht="17" thickBot="1" x14ac:dyDescent="0.4">
      <c r="B135" s="153" t="s">
        <v>145</v>
      </c>
      <c r="C135" s="179" t="s">
        <v>76</v>
      </c>
      <c r="D135" s="148">
        <v>5</v>
      </c>
      <c r="E135" s="128" t="s">
        <v>72</v>
      </c>
      <c r="F135" s="129"/>
      <c r="G135" s="130"/>
      <c r="H135" s="148">
        <f t="shared" si="20"/>
        <v>25</v>
      </c>
      <c r="I135" s="128" t="s">
        <v>61</v>
      </c>
      <c r="J135" s="155"/>
      <c r="K135" s="221"/>
      <c r="L135" s="213">
        <f t="shared" si="19"/>
        <v>25</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10</v>
      </c>
      <c r="I137" s="88" t="s">
        <v>21</v>
      </c>
      <c r="J137" s="58">
        <v>20</v>
      </c>
      <c r="K137" s="220" t="s">
        <v>60</v>
      </c>
      <c r="L137" s="216">
        <f t="shared" ref="L137:L142" si="22">H137/J137</f>
        <v>0.5</v>
      </c>
      <c r="M137" s="91" t="s">
        <v>61</v>
      </c>
    </row>
    <row r="138" spans="2:13" ht="16.5" x14ac:dyDescent="0.35">
      <c r="B138" s="27" t="s">
        <v>101</v>
      </c>
      <c r="C138" s="48" t="s">
        <v>76</v>
      </c>
      <c r="D138" s="65">
        <v>1</v>
      </c>
      <c r="E138" s="55" t="s">
        <v>22</v>
      </c>
      <c r="F138" s="62">
        <v>150</v>
      </c>
      <c r="G138" s="63" t="s">
        <v>20</v>
      </c>
      <c r="H138" s="65">
        <f t="shared" si="21"/>
        <v>5</v>
      </c>
      <c r="I138" s="55" t="s">
        <v>21</v>
      </c>
      <c r="J138" s="58">
        <v>20</v>
      </c>
      <c r="K138" s="219" t="s">
        <v>60</v>
      </c>
      <c r="L138" s="196">
        <f t="shared" si="22"/>
        <v>0.25</v>
      </c>
      <c r="M138" s="30" t="s">
        <v>61</v>
      </c>
    </row>
    <row r="139" spans="2:13" ht="16.5" x14ac:dyDescent="0.35">
      <c r="B139" s="86" t="s">
        <v>102</v>
      </c>
      <c r="C139" s="56" t="s">
        <v>76</v>
      </c>
      <c r="D139" s="112">
        <v>1</v>
      </c>
      <c r="E139" s="88" t="s">
        <v>22</v>
      </c>
      <c r="F139" s="89">
        <v>150</v>
      </c>
      <c r="G139" s="90" t="s">
        <v>20</v>
      </c>
      <c r="H139" s="112">
        <f t="shared" si="21"/>
        <v>5</v>
      </c>
      <c r="I139" s="88" t="s">
        <v>21</v>
      </c>
      <c r="J139" s="58">
        <v>20</v>
      </c>
      <c r="K139" s="220" t="s">
        <v>60</v>
      </c>
      <c r="L139" s="216">
        <f t="shared" si="22"/>
        <v>0.25</v>
      </c>
      <c r="M139" s="91" t="s">
        <v>61</v>
      </c>
    </row>
    <row r="140" spans="2:13" ht="16.5" x14ac:dyDescent="0.35">
      <c r="B140" s="27" t="s">
        <v>99</v>
      </c>
      <c r="C140" s="48" t="s">
        <v>84</v>
      </c>
      <c r="D140" s="65">
        <v>4</v>
      </c>
      <c r="E140" s="55" t="s">
        <v>22</v>
      </c>
      <c r="F140" s="62">
        <v>150</v>
      </c>
      <c r="G140" s="63" t="s">
        <v>20</v>
      </c>
      <c r="H140" s="65">
        <f t="shared" si="21"/>
        <v>20</v>
      </c>
      <c r="I140" s="55" t="s">
        <v>21</v>
      </c>
      <c r="J140" s="58">
        <v>20</v>
      </c>
      <c r="K140" s="219" t="s">
        <v>60</v>
      </c>
      <c r="L140" s="196">
        <f t="shared" si="22"/>
        <v>1</v>
      </c>
      <c r="M140" s="30" t="s">
        <v>61</v>
      </c>
    </row>
    <row r="141" spans="2:13" ht="17.5" x14ac:dyDescent="0.4">
      <c r="B141" s="92" t="s">
        <v>103</v>
      </c>
      <c r="C141" s="49" t="s">
        <v>84</v>
      </c>
      <c r="D141" s="97">
        <v>4</v>
      </c>
      <c r="E141" s="74" t="s">
        <v>22</v>
      </c>
      <c r="F141" s="59">
        <v>150</v>
      </c>
      <c r="G141" s="60" t="s">
        <v>20</v>
      </c>
      <c r="H141" s="97">
        <f t="shared" si="21"/>
        <v>20</v>
      </c>
      <c r="I141" s="74" t="s">
        <v>21</v>
      </c>
      <c r="J141" s="58">
        <v>20</v>
      </c>
      <c r="K141" s="219" t="s">
        <v>60</v>
      </c>
      <c r="L141" s="215">
        <f t="shared" si="22"/>
        <v>1</v>
      </c>
      <c r="M141" s="84" t="s">
        <v>61</v>
      </c>
    </row>
    <row r="142" spans="2:13" ht="16.5" x14ac:dyDescent="0.35">
      <c r="B142" s="85" t="s">
        <v>104</v>
      </c>
      <c r="C142" s="48" t="s">
        <v>84</v>
      </c>
      <c r="D142" s="65">
        <v>3</v>
      </c>
      <c r="E142" s="55" t="s">
        <v>22</v>
      </c>
      <c r="F142" s="62">
        <v>150</v>
      </c>
      <c r="G142" s="63" t="s">
        <v>20</v>
      </c>
      <c r="H142" s="65">
        <f t="shared" si="21"/>
        <v>15</v>
      </c>
      <c r="I142" s="55" t="s">
        <v>21</v>
      </c>
      <c r="J142" s="58">
        <v>20</v>
      </c>
      <c r="K142" s="219" t="s">
        <v>60</v>
      </c>
      <c r="L142" s="196">
        <f t="shared" si="22"/>
        <v>0.75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0.05</v>
      </c>
      <c r="I144" s="118" t="s">
        <v>21</v>
      </c>
      <c r="J144" s="122">
        <v>1</v>
      </c>
      <c r="K144" s="217" t="s">
        <v>60</v>
      </c>
      <c r="L144" s="195">
        <f>H144/J144</f>
        <v>0.05</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200</v>
      </c>
      <c r="I146" s="118" t="s">
        <v>21</v>
      </c>
      <c r="J146" s="122">
        <v>30</v>
      </c>
      <c r="K146" s="217" t="s">
        <v>60</v>
      </c>
      <c r="L146" s="195">
        <f>H146/J146</f>
        <v>6.666666666666667</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2.5</v>
      </c>
      <c r="I148" s="118" t="s">
        <v>53</v>
      </c>
      <c r="J148" s="122"/>
      <c r="K148" s="217"/>
      <c r="L148" s="195">
        <f t="shared" ref="L148:L150" si="26">H148</f>
        <v>2.5</v>
      </c>
      <c r="M148" s="124" t="s">
        <v>53</v>
      </c>
    </row>
    <row r="149" spans="2:13" ht="17" thickBot="1" x14ac:dyDescent="0.4">
      <c r="B149" s="160"/>
      <c r="C149" s="179"/>
      <c r="D149" s="148">
        <v>1</v>
      </c>
      <c r="E149" s="128" t="s">
        <v>52</v>
      </c>
      <c r="F149" s="129">
        <v>100</v>
      </c>
      <c r="G149" s="130" t="s">
        <v>53</v>
      </c>
      <c r="H149" s="148">
        <f t="shared" si="25"/>
        <v>5</v>
      </c>
      <c r="I149" s="128" t="s">
        <v>53</v>
      </c>
      <c r="J149" s="155"/>
      <c r="K149" s="221"/>
      <c r="L149" s="213">
        <f t="shared" si="26"/>
        <v>5</v>
      </c>
      <c r="M149" s="156" t="s">
        <v>53</v>
      </c>
    </row>
    <row r="150" spans="2:13" ht="17" thickTop="1" x14ac:dyDescent="0.35">
      <c r="B150" s="115" t="s">
        <v>54</v>
      </c>
      <c r="C150" s="116"/>
      <c r="D150" s="158">
        <v>2</v>
      </c>
      <c r="E150" s="118" t="s">
        <v>52</v>
      </c>
      <c r="F150" s="119">
        <v>360</v>
      </c>
      <c r="G150" s="120" t="s">
        <v>53</v>
      </c>
      <c r="H150" s="158">
        <f t="shared" si="25"/>
        <v>10</v>
      </c>
      <c r="I150" s="118" t="s">
        <v>53</v>
      </c>
      <c r="J150" s="122"/>
      <c r="K150" s="217"/>
      <c r="L150" s="195">
        <f t="shared" si="26"/>
        <v>10</v>
      </c>
      <c r="M150" s="124" t="s">
        <v>53</v>
      </c>
    </row>
    <row r="151" spans="2:13" ht="17" thickBot="1" x14ac:dyDescent="0.4">
      <c r="B151" s="160"/>
      <c r="C151" s="179"/>
      <c r="D151" s="148">
        <v>4</v>
      </c>
      <c r="E151" s="128" t="s">
        <v>52</v>
      </c>
      <c r="F151" s="129">
        <v>360</v>
      </c>
      <c r="G151" s="130" t="s">
        <v>53</v>
      </c>
      <c r="H151" s="148">
        <f t="shared" si="25"/>
        <v>20</v>
      </c>
      <c r="I151" s="128" t="s">
        <v>53</v>
      </c>
      <c r="J151" s="155"/>
      <c r="K151" s="221"/>
      <c r="L151" s="213">
        <f>H151</f>
        <v>20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B531-C9B1-4083-BF10-FDB6031A9F8F}">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B18" sqref="B18"/>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6</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0.60000000000000009</v>
      </c>
      <c r="I18" s="118" t="s">
        <v>21</v>
      </c>
      <c r="J18" s="122">
        <v>3</v>
      </c>
      <c r="K18" s="217" t="s">
        <v>60</v>
      </c>
      <c r="L18" s="189">
        <f>H18/J18</f>
        <v>0.20000000000000004</v>
      </c>
      <c r="M18" s="124" t="s">
        <v>61</v>
      </c>
    </row>
    <row r="19" spans="2:13" ht="17" thickBot="1" x14ac:dyDescent="0.4">
      <c r="B19" s="125" t="s">
        <v>125</v>
      </c>
      <c r="C19" s="126" t="s">
        <v>91</v>
      </c>
      <c r="D19" s="127">
        <v>0.2</v>
      </c>
      <c r="E19" s="128" t="s">
        <v>22</v>
      </c>
      <c r="F19" s="129">
        <v>12</v>
      </c>
      <c r="G19" s="130" t="s">
        <v>21</v>
      </c>
      <c r="H19" s="205">
        <f>IF($H$13*D19&lt;=F19,$H$13*D19,F19)</f>
        <v>1.2000000000000002</v>
      </c>
      <c r="I19" s="132" t="s">
        <v>21</v>
      </c>
      <c r="J19" s="133">
        <v>3</v>
      </c>
      <c r="K19" s="218" t="s">
        <v>60</v>
      </c>
      <c r="L19" s="190">
        <f t="shared" ref="L19:L30" si="0">H19/J19</f>
        <v>0.40000000000000008</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1.2000000000000002</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0.06</v>
      </c>
      <c r="I23" s="137" t="s">
        <v>27</v>
      </c>
      <c r="J23" s="133">
        <v>500</v>
      </c>
      <c r="K23" s="218" t="s">
        <v>80</v>
      </c>
      <c r="L23" s="190">
        <f t="shared" si="0"/>
        <v>1.1999999999999999E-4</v>
      </c>
      <c r="M23" s="140" t="s">
        <v>105</v>
      </c>
    </row>
    <row r="24" spans="2:13" ht="17" thickTop="1" x14ac:dyDescent="0.35">
      <c r="B24" s="29" t="s">
        <v>23</v>
      </c>
      <c r="C24" s="48" t="s">
        <v>91</v>
      </c>
      <c r="D24" s="65">
        <v>5</v>
      </c>
      <c r="E24" s="55" t="s">
        <v>22</v>
      </c>
      <c r="F24" s="62">
        <v>300</v>
      </c>
      <c r="G24" s="63" t="s">
        <v>21</v>
      </c>
      <c r="H24" s="204">
        <f t="shared" si="1"/>
        <v>30</v>
      </c>
      <c r="I24" s="55" t="s">
        <v>21</v>
      </c>
      <c r="J24" s="58">
        <v>6</v>
      </c>
      <c r="K24" s="219" t="s">
        <v>60</v>
      </c>
      <c r="L24" s="191">
        <f t="shared" si="0"/>
        <v>5</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0.12</v>
      </c>
      <c r="I26" s="118" t="s">
        <v>21</v>
      </c>
      <c r="J26" s="151">
        <v>1</v>
      </c>
      <c r="K26" s="217" t="s">
        <v>60</v>
      </c>
      <c r="L26" s="192">
        <f t="shared" si="0"/>
        <v>0.12</v>
      </c>
      <c r="M26" s="124" t="s">
        <v>61</v>
      </c>
    </row>
    <row r="27" spans="2:13" ht="16.5" x14ac:dyDescent="0.35">
      <c r="B27" s="26" t="s">
        <v>160</v>
      </c>
      <c r="C27" s="51" t="s">
        <v>77</v>
      </c>
      <c r="D27" s="80">
        <v>0.02</v>
      </c>
      <c r="E27" s="68" t="s">
        <v>22</v>
      </c>
      <c r="F27" s="81">
        <v>1</v>
      </c>
      <c r="G27" s="82" t="s">
        <v>21</v>
      </c>
      <c r="H27" s="203">
        <f t="shared" si="1"/>
        <v>0.12</v>
      </c>
      <c r="I27" s="68" t="s">
        <v>21</v>
      </c>
      <c r="J27" s="61">
        <v>1</v>
      </c>
      <c r="K27" s="220" t="s">
        <v>60</v>
      </c>
      <c r="L27" s="193">
        <f t="shared" si="0"/>
        <v>0.12</v>
      </c>
      <c r="M27" s="45" t="s">
        <v>61</v>
      </c>
    </row>
    <row r="28" spans="2:13" ht="16.5" x14ac:dyDescent="0.35">
      <c r="B28" s="98" t="s">
        <v>161</v>
      </c>
      <c r="C28" s="48" t="s">
        <v>77</v>
      </c>
      <c r="D28" s="69">
        <v>0.02</v>
      </c>
      <c r="E28" s="55" t="s">
        <v>22</v>
      </c>
      <c r="F28" s="62">
        <v>3</v>
      </c>
      <c r="G28" s="63" t="s">
        <v>21</v>
      </c>
      <c r="H28" s="199">
        <f t="shared" si="1"/>
        <v>0.12</v>
      </c>
      <c r="I28" s="55" t="s">
        <v>21</v>
      </c>
      <c r="J28" s="61">
        <v>1</v>
      </c>
      <c r="K28" s="219" t="s">
        <v>60</v>
      </c>
      <c r="L28" s="194">
        <f t="shared" si="0"/>
        <v>0.12</v>
      </c>
      <c r="M28" s="30" t="s">
        <v>61</v>
      </c>
    </row>
    <row r="29" spans="2:13" ht="17" thickBot="1" x14ac:dyDescent="0.4">
      <c r="B29" s="153" t="s">
        <v>124</v>
      </c>
      <c r="C29" s="126" t="s">
        <v>78</v>
      </c>
      <c r="D29" s="146">
        <v>0.04</v>
      </c>
      <c r="E29" s="128" t="s">
        <v>22</v>
      </c>
      <c r="F29" s="129">
        <v>2</v>
      </c>
      <c r="G29" s="130" t="s">
        <v>21</v>
      </c>
      <c r="H29" s="127">
        <f t="shared" si="1"/>
        <v>0.24</v>
      </c>
      <c r="I29" s="128" t="s">
        <v>21</v>
      </c>
      <c r="J29" s="155">
        <v>1</v>
      </c>
      <c r="K29" s="221" t="s">
        <v>60</v>
      </c>
      <c r="L29" s="208">
        <f t="shared" si="0"/>
        <v>0.24</v>
      </c>
      <c r="M29" s="156" t="s">
        <v>61</v>
      </c>
    </row>
    <row r="30" spans="2:13" ht="17" thickTop="1" x14ac:dyDescent="0.35">
      <c r="B30" s="157" t="s">
        <v>156</v>
      </c>
      <c r="C30" s="116" t="s">
        <v>91</v>
      </c>
      <c r="D30" s="158">
        <v>20</v>
      </c>
      <c r="E30" s="118" t="s">
        <v>22</v>
      </c>
      <c r="F30" s="119">
        <v>1000</v>
      </c>
      <c r="G30" s="120" t="s">
        <v>21</v>
      </c>
      <c r="H30" s="202">
        <f t="shared" si="1"/>
        <v>120</v>
      </c>
      <c r="I30" s="118" t="s">
        <v>21</v>
      </c>
      <c r="J30" s="151">
        <v>100</v>
      </c>
      <c r="K30" s="217" t="s">
        <v>60</v>
      </c>
      <c r="L30" s="192">
        <f t="shared" si="0"/>
        <v>1.2</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3.5999999999999996</v>
      </c>
      <c r="I32" s="118" t="s">
        <v>21</v>
      </c>
      <c r="J32" s="151">
        <v>10</v>
      </c>
      <c r="K32" s="217" t="s">
        <v>60</v>
      </c>
      <c r="L32" s="192">
        <f>H32/J32</f>
        <v>0.36</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6</v>
      </c>
      <c r="I34" s="118" t="s">
        <v>34</v>
      </c>
      <c r="J34" s="151">
        <v>4</v>
      </c>
      <c r="K34" s="217" t="s">
        <v>80</v>
      </c>
      <c r="L34" s="192">
        <f t="shared" ref="L34:L37" si="2">H34/J34</f>
        <v>1.5</v>
      </c>
      <c r="M34" s="124" t="s">
        <v>61</v>
      </c>
    </row>
    <row r="35" spans="2:13" ht="16.5" x14ac:dyDescent="0.35">
      <c r="B35" s="28" t="s">
        <v>163</v>
      </c>
      <c r="C35" s="51" t="s">
        <v>76</v>
      </c>
      <c r="D35" s="97">
        <v>2</v>
      </c>
      <c r="E35" s="74" t="s">
        <v>33</v>
      </c>
      <c r="F35" s="59"/>
      <c r="G35" s="60"/>
      <c r="H35" s="112">
        <f>$H$13*D35</f>
        <v>12</v>
      </c>
      <c r="I35" s="74" t="s">
        <v>34</v>
      </c>
      <c r="J35" s="58">
        <v>4</v>
      </c>
      <c r="K35" s="219" t="s">
        <v>80</v>
      </c>
      <c r="L35" s="209">
        <f t="shared" si="2"/>
        <v>3</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18</v>
      </c>
      <c r="I37" s="163" t="s">
        <v>21</v>
      </c>
      <c r="J37" s="155">
        <v>100</v>
      </c>
      <c r="K37" s="218" t="s">
        <v>80</v>
      </c>
      <c r="L37" s="210">
        <f t="shared" si="2"/>
        <v>0.18</v>
      </c>
      <c r="M37" s="167" t="s">
        <v>61</v>
      </c>
    </row>
    <row r="38" spans="2:13" ht="17" thickTop="1" x14ac:dyDescent="0.35">
      <c r="B38" s="29" t="s">
        <v>165</v>
      </c>
      <c r="C38" s="48" t="s">
        <v>76</v>
      </c>
      <c r="D38" s="65">
        <v>5</v>
      </c>
      <c r="E38" s="55" t="s">
        <v>72</v>
      </c>
      <c r="F38" s="62">
        <v>250</v>
      </c>
      <c r="G38" s="63" t="s">
        <v>61</v>
      </c>
      <c r="H38" s="200">
        <f t="shared" si="3"/>
        <v>30</v>
      </c>
      <c r="I38" s="55" t="s">
        <v>61</v>
      </c>
      <c r="J38" s="61"/>
      <c r="K38" s="219"/>
      <c r="L38" s="194">
        <f t="shared" ref="L38:L40" si="4">H38</f>
        <v>30</v>
      </c>
      <c r="M38" s="30" t="s">
        <v>61</v>
      </c>
    </row>
    <row r="39" spans="2:13" ht="16.5" x14ac:dyDescent="0.35">
      <c r="B39" s="28" t="s">
        <v>166</v>
      </c>
      <c r="C39" s="51" t="s">
        <v>76</v>
      </c>
      <c r="D39" s="97">
        <v>2</v>
      </c>
      <c r="E39" s="74" t="s">
        <v>72</v>
      </c>
      <c r="F39" s="59">
        <v>100</v>
      </c>
      <c r="G39" s="60" t="s">
        <v>61</v>
      </c>
      <c r="H39" s="97">
        <f t="shared" si="3"/>
        <v>12</v>
      </c>
      <c r="I39" s="74" t="s">
        <v>61</v>
      </c>
      <c r="J39" s="58"/>
      <c r="K39" s="219"/>
      <c r="L39" s="209">
        <f t="shared" si="4"/>
        <v>12</v>
      </c>
      <c r="M39" s="84" t="s">
        <v>61</v>
      </c>
    </row>
    <row r="40" spans="2:13" ht="16.5" x14ac:dyDescent="0.35">
      <c r="B40" s="85" t="s">
        <v>167</v>
      </c>
      <c r="C40" s="48" t="s">
        <v>76</v>
      </c>
      <c r="D40" s="65">
        <v>1</v>
      </c>
      <c r="E40" s="55" t="s">
        <v>72</v>
      </c>
      <c r="F40" s="62">
        <v>50</v>
      </c>
      <c r="G40" s="63" t="s">
        <v>61</v>
      </c>
      <c r="H40" s="65">
        <f t="shared" si="3"/>
        <v>6</v>
      </c>
      <c r="I40" s="55" t="s">
        <v>61</v>
      </c>
      <c r="J40" s="58"/>
      <c r="K40" s="219"/>
      <c r="L40" s="191">
        <f t="shared" si="4"/>
        <v>6</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0.89999999999999991</v>
      </c>
      <c r="I42" s="55" t="s">
        <v>21</v>
      </c>
      <c r="J42" s="61">
        <v>5</v>
      </c>
      <c r="K42" s="219" t="s">
        <v>60</v>
      </c>
      <c r="L42" s="194">
        <f>H42/J42</f>
        <v>0.18</v>
      </c>
      <c r="M42" s="30" t="s">
        <v>61</v>
      </c>
    </row>
    <row r="43" spans="2:13" ht="16.5" x14ac:dyDescent="0.35">
      <c r="B43" s="28" t="s">
        <v>139</v>
      </c>
      <c r="C43" s="51" t="s">
        <v>79</v>
      </c>
      <c r="D43" s="95">
        <v>0.5</v>
      </c>
      <c r="E43" s="74" t="s">
        <v>22</v>
      </c>
      <c r="F43" s="59">
        <v>20</v>
      </c>
      <c r="G43" s="60" t="s">
        <v>21</v>
      </c>
      <c r="H43" s="95">
        <f t="shared" si="5"/>
        <v>3</v>
      </c>
      <c r="I43" s="74" t="s">
        <v>21</v>
      </c>
      <c r="J43" s="58"/>
      <c r="K43" s="219"/>
      <c r="L43" s="209"/>
      <c r="M43" s="84"/>
    </row>
    <row r="44" spans="2:13" ht="16.5" x14ac:dyDescent="0.35">
      <c r="B44" s="85" t="s">
        <v>153</v>
      </c>
      <c r="C44" s="48" t="s">
        <v>79</v>
      </c>
      <c r="D44" s="110">
        <v>0.3</v>
      </c>
      <c r="E44" s="55" t="s">
        <v>22</v>
      </c>
      <c r="F44" s="62">
        <v>20</v>
      </c>
      <c r="G44" s="63" t="s">
        <v>21</v>
      </c>
      <c r="H44" s="110">
        <f t="shared" si="5"/>
        <v>1.7999999999999998</v>
      </c>
      <c r="I44" s="55" t="s">
        <v>21</v>
      </c>
      <c r="J44" s="58"/>
      <c r="K44" s="219"/>
      <c r="L44" s="191"/>
      <c r="M44" s="30"/>
    </row>
    <row r="45" spans="2:13" ht="17" thickBot="1" x14ac:dyDescent="0.4">
      <c r="B45" s="153" t="s">
        <v>154</v>
      </c>
      <c r="C45" s="126" t="s">
        <v>79</v>
      </c>
      <c r="D45" s="127">
        <v>0.2</v>
      </c>
      <c r="E45" s="128" t="s">
        <v>22</v>
      </c>
      <c r="F45" s="129">
        <v>20</v>
      </c>
      <c r="G45" s="130" t="s">
        <v>21</v>
      </c>
      <c r="H45" s="148">
        <f t="shared" si="5"/>
        <v>1.2000000000000002</v>
      </c>
      <c r="I45" s="128" t="s">
        <v>21</v>
      </c>
      <c r="J45" s="155"/>
      <c r="K45" s="221"/>
      <c r="L45" s="208"/>
      <c r="M45" s="156"/>
    </row>
    <row r="46" spans="2:13" ht="17" thickTop="1" x14ac:dyDescent="0.35">
      <c r="B46" s="29" t="s">
        <v>169</v>
      </c>
      <c r="C46" s="48" t="s">
        <v>76</v>
      </c>
      <c r="D46" s="65">
        <v>1</v>
      </c>
      <c r="E46" s="55" t="s">
        <v>22</v>
      </c>
      <c r="F46" s="62">
        <v>50</v>
      </c>
      <c r="G46" s="63" t="s">
        <v>21</v>
      </c>
      <c r="H46" s="200">
        <f t="shared" si="5"/>
        <v>6</v>
      </c>
      <c r="I46" s="55" t="s">
        <v>21</v>
      </c>
      <c r="J46" s="61">
        <v>50</v>
      </c>
      <c r="K46" s="219" t="s">
        <v>60</v>
      </c>
      <c r="L46" s="194">
        <f t="shared" ref="L46:L61" si="6">H46/J46</f>
        <v>0.12</v>
      </c>
      <c r="M46" s="30" t="s">
        <v>61</v>
      </c>
    </row>
    <row r="47" spans="2:13" ht="17" thickBot="1" x14ac:dyDescent="0.4">
      <c r="B47" s="153"/>
      <c r="C47" s="126" t="s">
        <v>88</v>
      </c>
      <c r="D47" s="148">
        <v>1</v>
      </c>
      <c r="E47" s="128" t="s">
        <v>22</v>
      </c>
      <c r="F47" s="129">
        <v>50</v>
      </c>
      <c r="G47" s="130" t="s">
        <v>21</v>
      </c>
      <c r="H47" s="148">
        <f t="shared" si="5"/>
        <v>6</v>
      </c>
      <c r="I47" s="128" t="s">
        <v>21</v>
      </c>
      <c r="J47" s="155">
        <f>12.5/5</f>
        <v>2.5</v>
      </c>
      <c r="K47" s="221" t="s">
        <v>60</v>
      </c>
      <c r="L47" s="208">
        <f t="shared" si="6"/>
        <v>2.4</v>
      </c>
      <c r="M47" s="156" t="s">
        <v>61</v>
      </c>
    </row>
    <row r="48" spans="2:13" ht="17" thickTop="1" x14ac:dyDescent="0.35">
      <c r="B48" s="29" t="s">
        <v>26</v>
      </c>
      <c r="C48" s="48" t="s">
        <v>76</v>
      </c>
      <c r="D48" s="65">
        <v>5</v>
      </c>
      <c r="E48" s="66" t="s">
        <v>27</v>
      </c>
      <c r="F48" s="62" t="s">
        <v>28</v>
      </c>
      <c r="G48" s="63"/>
      <c r="H48" s="200">
        <f t="shared" si="5"/>
        <v>30</v>
      </c>
      <c r="I48" s="66" t="s">
        <v>29</v>
      </c>
      <c r="J48" s="61">
        <v>12.5</v>
      </c>
      <c r="K48" s="219" t="s">
        <v>60</v>
      </c>
      <c r="L48" s="194">
        <f t="shared" si="6"/>
        <v>2.4</v>
      </c>
      <c r="M48" s="114" t="s">
        <v>64</v>
      </c>
    </row>
    <row r="49" spans="2:13" ht="16.5" x14ac:dyDescent="0.35">
      <c r="B49" s="28"/>
      <c r="C49" s="51" t="s">
        <v>76</v>
      </c>
      <c r="D49" s="97">
        <v>10</v>
      </c>
      <c r="E49" s="76" t="s">
        <v>27</v>
      </c>
      <c r="F49" s="59" t="s">
        <v>28</v>
      </c>
      <c r="G49" s="60"/>
      <c r="H49" s="97">
        <f t="shared" si="5"/>
        <v>60</v>
      </c>
      <c r="I49" s="76" t="s">
        <v>29</v>
      </c>
      <c r="J49" s="58">
        <v>12.5</v>
      </c>
      <c r="K49" s="219" t="s">
        <v>60</v>
      </c>
      <c r="L49" s="209">
        <f t="shared" si="6"/>
        <v>4.8</v>
      </c>
      <c r="M49" s="96" t="s">
        <v>64</v>
      </c>
    </row>
    <row r="50" spans="2:13" ht="16.5" x14ac:dyDescent="0.35">
      <c r="B50" s="85"/>
      <c r="C50" s="48" t="s">
        <v>76</v>
      </c>
      <c r="D50" s="65">
        <v>15</v>
      </c>
      <c r="E50" s="66" t="s">
        <v>27</v>
      </c>
      <c r="F50" s="62" t="s">
        <v>28</v>
      </c>
      <c r="G50" s="63"/>
      <c r="H50" s="65">
        <f t="shared" si="5"/>
        <v>90</v>
      </c>
      <c r="I50" s="66" t="s">
        <v>29</v>
      </c>
      <c r="J50" s="58">
        <v>12.5</v>
      </c>
      <c r="K50" s="219" t="s">
        <v>60</v>
      </c>
      <c r="L50" s="191">
        <f t="shared" si="6"/>
        <v>7.2</v>
      </c>
      <c r="M50" s="114" t="s">
        <v>64</v>
      </c>
    </row>
    <row r="51" spans="2:13" ht="17" thickBot="1" x14ac:dyDescent="0.4">
      <c r="B51" s="153"/>
      <c r="C51" s="126" t="s">
        <v>76</v>
      </c>
      <c r="D51" s="148">
        <v>20</v>
      </c>
      <c r="E51" s="137" t="s">
        <v>27</v>
      </c>
      <c r="F51" s="129" t="s">
        <v>28</v>
      </c>
      <c r="G51" s="130"/>
      <c r="H51" s="148">
        <f t="shared" si="5"/>
        <v>120</v>
      </c>
      <c r="I51" s="137" t="s">
        <v>29</v>
      </c>
      <c r="J51" s="155">
        <v>12.5</v>
      </c>
      <c r="K51" s="221" t="s">
        <v>60</v>
      </c>
      <c r="L51" s="208">
        <f t="shared" si="6"/>
        <v>9.6</v>
      </c>
      <c r="M51" s="168" t="s">
        <v>64</v>
      </c>
    </row>
    <row r="52" spans="2:13" ht="17" thickTop="1" x14ac:dyDescent="0.35">
      <c r="B52" s="29" t="s">
        <v>30</v>
      </c>
      <c r="C52" s="48" t="s">
        <v>76</v>
      </c>
      <c r="D52" s="65">
        <v>5</v>
      </c>
      <c r="E52" s="66" t="s">
        <v>27</v>
      </c>
      <c r="F52" s="62" t="s">
        <v>28</v>
      </c>
      <c r="G52" s="63"/>
      <c r="H52" s="200">
        <f t="shared" si="5"/>
        <v>30</v>
      </c>
      <c r="I52" s="66" t="s">
        <v>29</v>
      </c>
      <c r="J52" s="61">
        <v>3.2</v>
      </c>
      <c r="K52" s="219" t="s">
        <v>60</v>
      </c>
      <c r="L52" s="194">
        <f t="shared" si="6"/>
        <v>9.375</v>
      </c>
      <c r="M52" s="114" t="s">
        <v>64</v>
      </c>
    </row>
    <row r="53" spans="2:13" ht="19.5" x14ac:dyDescent="0.5">
      <c r="B53" s="28" t="s">
        <v>170</v>
      </c>
      <c r="C53" s="51" t="s">
        <v>76</v>
      </c>
      <c r="D53" s="97">
        <v>10</v>
      </c>
      <c r="E53" s="76" t="s">
        <v>27</v>
      </c>
      <c r="F53" s="59" t="s">
        <v>28</v>
      </c>
      <c r="G53" s="60"/>
      <c r="H53" s="97">
        <f t="shared" si="5"/>
        <v>60</v>
      </c>
      <c r="I53" s="76" t="s">
        <v>29</v>
      </c>
      <c r="J53" s="58">
        <v>3.2</v>
      </c>
      <c r="K53" s="219" t="s">
        <v>60</v>
      </c>
      <c r="L53" s="209">
        <f t="shared" si="6"/>
        <v>18.75</v>
      </c>
      <c r="M53" s="96" t="s">
        <v>64</v>
      </c>
    </row>
    <row r="54" spans="2:13" ht="16.5" x14ac:dyDescent="0.35">
      <c r="B54" s="85"/>
      <c r="C54" s="48" t="s">
        <v>76</v>
      </c>
      <c r="D54" s="65">
        <v>15</v>
      </c>
      <c r="E54" s="66" t="s">
        <v>27</v>
      </c>
      <c r="F54" s="62" t="s">
        <v>28</v>
      </c>
      <c r="G54" s="63"/>
      <c r="H54" s="65">
        <f t="shared" si="5"/>
        <v>90</v>
      </c>
      <c r="I54" s="66" t="s">
        <v>29</v>
      </c>
      <c r="J54" s="58">
        <v>3.2</v>
      </c>
      <c r="K54" s="219" t="s">
        <v>60</v>
      </c>
      <c r="L54" s="191">
        <f t="shared" si="6"/>
        <v>28.125</v>
      </c>
      <c r="M54" s="114" t="s">
        <v>64</v>
      </c>
    </row>
    <row r="55" spans="2:13" ht="17" thickBot="1" x14ac:dyDescent="0.4">
      <c r="B55" s="153"/>
      <c r="C55" s="126" t="s">
        <v>76</v>
      </c>
      <c r="D55" s="148">
        <v>20</v>
      </c>
      <c r="E55" s="137" t="s">
        <v>27</v>
      </c>
      <c r="F55" s="129" t="s">
        <v>28</v>
      </c>
      <c r="G55" s="130"/>
      <c r="H55" s="148">
        <f t="shared" si="5"/>
        <v>120</v>
      </c>
      <c r="I55" s="137" t="s">
        <v>29</v>
      </c>
      <c r="J55" s="155">
        <v>3.2</v>
      </c>
      <c r="K55" s="221" t="s">
        <v>60</v>
      </c>
      <c r="L55" s="208">
        <f t="shared" si="6"/>
        <v>37.5</v>
      </c>
      <c r="M55" s="168" t="s">
        <v>64</v>
      </c>
    </row>
    <row r="56" spans="2:13" ht="17" thickTop="1" x14ac:dyDescent="0.35">
      <c r="B56" s="115" t="s">
        <v>172</v>
      </c>
      <c r="C56" s="116" t="s">
        <v>91</v>
      </c>
      <c r="D56" s="141">
        <v>0.03</v>
      </c>
      <c r="E56" s="118" t="s">
        <v>22</v>
      </c>
      <c r="F56" s="119">
        <v>1</v>
      </c>
      <c r="G56" s="120" t="s">
        <v>21</v>
      </c>
      <c r="H56" s="192">
        <f t="shared" si="5"/>
        <v>0.18</v>
      </c>
      <c r="I56" s="118" t="s">
        <v>21</v>
      </c>
      <c r="J56" s="151">
        <v>0.1</v>
      </c>
      <c r="K56" s="217" t="s">
        <v>60</v>
      </c>
      <c r="L56" s="192">
        <f t="shared" si="6"/>
        <v>1.7999999999999998</v>
      </c>
      <c r="M56" s="124" t="s">
        <v>61</v>
      </c>
    </row>
    <row r="57" spans="2:13" ht="16.5" x14ac:dyDescent="0.35">
      <c r="B57" s="28" t="s">
        <v>171</v>
      </c>
      <c r="C57" s="51" t="s">
        <v>91</v>
      </c>
      <c r="D57" s="93">
        <v>0.01</v>
      </c>
      <c r="E57" s="74" t="s">
        <v>22</v>
      </c>
      <c r="F57" s="59">
        <v>1</v>
      </c>
      <c r="G57" s="60" t="s">
        <v>21</v>
      </c>
      <c r="H57" s="93">
        <f t="shared" si="5"/>
        <v>0.06</v>
      </c>
      <c r="I57" s="74" t="s">
        <v>21</v>
      </c>
      <c r="J57" s="58">
        <v>0.1</v>
      </c>
      <c r="K57" s="219" t="s">
        <v>60</v>
      </c>
      <c r="L57" s="209">
        <f t="shared" si="6"/>
        <v>0.6</v>
      </c>
      <c r="M57" s="84" t="s">
        <v>61</v>
      </c>
    </row>
    <row r="58" spans="2:13" ht="16.5" x14ac:dyDescent="0.35">
      <c r="B58" s="85" t="s">
        <v>174</v>
      </c>
      <c r="C58" s="48" t="s">
        <v>78</v>
      </c>
      <c r="D58" s="69">
        <v>0.05</v>
      </c>
      <c r="E58" s="55" t="s">
        <v>32</v>
      </c>
      <c r="F58" s="77">
        <v>2.5</v>
      </c>
      <c r="G58" s="63" t="s">
        <v>21</v>
      </c>
      <c r="H58" s="69">
        <f t="shared" si="5"/>
        <v>0.30000000000000004</v>
      </c>
      <c r="I58" s="55" t="s">
        <v>21</v>
      </c>
      <c r="J58" s="58">
        <v>0.1</v>
      </c>
      <c r="K58" s="219" t="s">
        <v>60</v>
      </c>
      <c r="L58" s="191">
        <f t="shared" si="6"/>
        <v>3.0000000000000004</v>
      </c>
      <c r="M58" s="30" t="s">
        <v>61</v>
      </c>
    </row>
    <row r="59" spans="2:13" ht="16.5" x14ac:dyDescent="0.35">
      <c r="B59" s="28" t="s">
        <v>173</v>
      </c>
      <c r="C59" s="51" t="s">
        <v>78</v>
      </c>
      <c r="D59" s="95">
        <v>0.1</v>
      </c>
      <c r="E59" s="74" t="s">
        <v>22</v>
      </c>
      <c r="F59" s="94">
        <v>2.5</v>
      </c>
      <c r="G59" s="60" t="s">
        <v>21</v>
      </c>
      <c r="H59" s="95">
        <f t="shared" si="5"/>
        <v>0.60000000000000009</v>
      </c>
      <c r="I59" s="74" t="s">
        <v>21</v>
      </c>
      <c r="J59" s="58">
        <v>1</v>
      </c>
      <c r="K59" s="219" t="s">
        <v>60</v>
      </c>
      <c r="L59" s="209">
        <f t="shared" si="6"/>
        <v>0.60000000000000009</v>
      </c>
      <c r="M59" s="84" t="s">
        <v>61</v>
      </c>
    </row>
    <row r="60" spans="2:13" ht="16.5" x14ac:dyDescent="0.35">
      <c r="B60" s="85" t="s">
        <v>65</v>
      </c>
      <c r="C60" s="48" t="s">
        <v>91</v>
      </c>
      <c r="D60" s="110">
        <v>0.1</v>
      </c>
      <c r="E60" s="66" t="s">
        <v>27</v>
      </c>
      <c r="F60" s="62">
        <v>1</v>
      </c>
      <c r="G60" s="113" t="s">
        <v>27</v>
      </c>
      <c r="H60" s="110">
        <f t="shared" si="5"/>
        <v>0.60000000000000009</v>
      </c>
      <c r="I60" s="66" t="s">
        <v>29</v>
      </c>
      <c r="J60" s="58">
        <v>0.1</v>
      </c>
      <c r="K60" s="219" t="s">
        <v>60</v>
      </c>
      <c r="L60" s="191">
        <f t="shared" si="6"/>
        <v>6.0000000000000009</v>
      </c>
      <c r="M60" s="114" t="s">
        <v>64</v>
      </c>
    </row>
    <row r="61" spans="2:13" ht="17" thickBot="1" x14ac:dyDescent="0.4">
      <c r="B61" s="153" t="s">
        <v>97</v>
      </c>
      <c r="C61" s="126" t="s">
        <v>84</v>
      </c>
      <c r="D61" s="146">
        <v>0.01</v>
      </c>
      <c r="E61" s="128" t="s">
        <v>22</v>
      </c>
      <c r="F61" s="169">
        <v>0.3</v>
      </c>
      <c r="G61" s="130" t="s">
        <v>21</v>
      </c>
      <c r="H61" s="146">
        <f t="shared" si="5"/>
        <v>0.06</v>
      </c>
      <c r="I61" s="128" t="s">
        <v>21</v>
      </c>
      <c r="J61" s="155">
        <v>1</v>
      </c>
      <c r="K61" s="221" t="s">
        <v>60</v>
      </c>
      <c r="L61" s="208">
        <f t="shared" si="6"/>
        <v>0.06</v>
      </c>
      <c r="M61" s="156" t="s">
        <v>61</v>
      </c>
    </row>
    <row r="62" spans="2:13" ht="17" thickTop="1" x14ac:dyDescent="0.35">
      <c r="B62" s="136" t="s">
        <v>137</v>
      </c>
      <c r="C62" s="170" t="s">
        <v>118</v>
      </c>
      <c r="D62" s="141">
        <v>0.05</v>
      </c>
      <c r="E62" s="118" t="s">
        <v>72</v>
      </c>
      <c r="F62" s="149">
        <v>0.5</v>
      </c>
      <c r="G62" s="120" t="s">
        <v>61</v>
      </c>
      <c r="H62" s="69">
        <f t="shared" si="5"/>
        <v>0.30000000000000004</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3000</v>
      </c>
      <c r="G64" s="120" t="s">
        <v>34</v>
      </c>
      <c r="H64" s="158">
        <f t="shared" si="5"/>
        <v>600</v>
      </c>
      <c r="I64" s="118" t="s">
        <v>34</v>
      </c>
      <c r="J64" s="122">
        <v>10</v>
      </c>
      <c r="K64" s="217" t="s">
        <v>60</v>
      </c>
      <c r="L64" s="189">
        <f t="shared" ref="L64:L76" si="7">H64/J64</f>
        <v>60</v>
      </c>
      <c r="M64" s="124" t="s">
        <v>61</v>
      </c>
    </row>
    <row r="65" spans="2:13" ht="17" thickBot="1" x14ac:dyDescent="0.4">
      <c r="B65" s="153" t="s">
        <v>175</v>
      </c>
      <c r="C65" s="126" t="s">
        <v>76</v>
      </c>
      <c r="D65" s="148">
        <v>100</v>
      </c>
      <c r="E65" s="137" t="s">
        <v>27</v>
      </c>
      <c r="F65" s="129">
        <v>1000</v>
      </c>
      <c r="G65" s="138" t="s">
        <v>27</v>
      </c>
      <c r="H65" s="148">
        <f t="shared" si="5"/>
        <v>600</v>
      </c>
      <c r="I65" s="137" t="s">
        <v>27</v>
      </c>
      <c r="J65" s="155">
        <v>10</v>
      </c>
      <c r="K65" s="221" t="s">
        <v>60</v>
      </c>
      <c r="L65" s="208">
        <f t="shared" si="7"/>
        <v>60</v>
      </c>
      <c r="M65" s="168" t="s">
        <v>176</v>
      </c>
    </row>
    <row r="66" spans="2:13" ht="17" thickTop="1" x14ac:dyDescent="0.35">
      <c r="B66" s="75" t="s">
        <v>74</v>
      </c>
      <c r="C66" s="53" t="s">
        <v>76</v>
      </c>
      <c r="D66" s="110">
        <v>0.1</v>
      </c>
      <c r="E66" s="55" t="s">
        <v>22</v>
      </c>
      <c r="F66" s="62">
        <v>20</v>
      </c>
      <c r="G66" s="63" t="s">
        <v>21</v>
      </c>
      <c r="H66" s="110">
        <f t="shared" si="5"/>
        <v>0.60000000000000009</v>
      </c>
      <c r="I66" s="55" t="s">
        <v>21</v>
      </c>
      <c r="J66" s="58">
        <v>2</v>
      </c>
      <c r="K66" s="219" t="s">
        <v>60</v>
      </c>
      <c r="L66" s="191">
        <f t="shared" si="7"/>
        <v>0.30000000000000004</v>
      </c>
      <c r="M66" s="30" t="s">
        <v>61</v>
      </c>
    </row>
    <row r="67" spans="2:13" ht="17" thickBot="1" x14ac:dyDescent="0.4">
      <c r="B67" s="153" t="s">
        <v>89</v>
      </c>
      <c r="C67" s="126" t="s">
        <v>76</v>
      </c>
      <c r="D67" s="127">
        <v>0.3</v>
      </c>
      <c r="E67" s="128" t="s">
        <v>22</v>
      </c>
      <c r="F67" s="129">
        <v>20</v>
      </c>
      <c r="G67" s="130" t="s">
        <v>21</v>
      </c>
      <c r="H67" s="127">
        <f t="shared" si="5"/>
        <v>1.7999999999999998</v>
      </c>
      <c r="I67" s="128" t="s">
        <v>21</v>
      </c>
      <c r="J67" s="155">
        <v>2</v>
      </c>
      <c r="K67" s="221" t="s">
        <v>60</v>
      </c>
      <c r="L67" s="208">
        <f t="shared" si="7"/>
        <v>0.89999999999999991</v>
      </c>
      <c r="M67" s="156" t="s">
        <v>61</v>
      </c>
    </row>
    <row r="68" spans="2:13" ht="17" thickTop="1" x14ac:dyDescent="0.35">
      <c r="B68" s="136" t="s">
        <v>81</v>
      </c>
      <c r="C68" s="170" t="s">
        <v>77</v>
      </c>
      <c r="D68" s="158">
        <v>1</v>
      </c>
      <c r="E68" s="118" t="s">
        <v>33</v>
      </c>
      <c r="F68" s="119">
        <v>50</v>
      </c>
      <c r="G68" s="120" t="s">
        <v>34</v>
      </c>
      <c r="H68" s="158">
        <f t="shared" si="5"/>
        <v>6</v>
      </c>
      <c r="I68" s="118" t="s">
        <v>34</v>
      </c>
      <c r="J68" s="122">
        <v>50</v>
      </c>
      <c r="K68" s="217" t="s">
        <v>80</v>
      </c>
      <c r="L68" s="189">
        <f t="shared" si="7"/>
        <v>0.12</v>
      </c>
      <c r="M68" s="124" t="s">
        <v>61</v>
      </c>
    </row>
    <row r="69" spans="2:13" ht="17" thickBot="1" x14ac:dyDescent="0.4">
      <c r="B69" s="153" t="s">
        <v>82</v>
      </c>
      <c r="C69" s="126" t="s">
        <v>83</v>
      </c>
      <c r="D69" s="148">
        <v>2</v>
      </c>
      <c r="E69" s="128" t="s">
        <v>33</v>
      </c>
      <c r="F69" s="129">
        <v>100</v>
      </c>
      <c r="G69" s="130" t="s">
        <v>34</v>
      </c>
      <c r="H69" s="148">
        <f t="shared" si="5"/>
        <v>12</v>
      </c>
      <c r="I69" s="128" t="s">
        <v>34</v>
      </c>
      <c r="J69" s="155">
        <v>50</v>
      </c>
      <c r="K69" s="221" t="s">
        <v>80</v>
      </c>
      <c r="L69" s="208">
        <f t="shared" si="7"/>
        <v>0.24</v>
      </c>
      <c r="M69" s="156" t="s">
        <v>61</v>
      </c>
    </row>
    <row r="70" spans="2:13" ht="17" thickTop="1" x14ac:dyDescent="0.35">
      <c r="B70" s="136" t="s">
        <v>36</v>
      </c>
      <c r="C70" s="170" t="s">
        <v>76</v>
      </c>
      <c r="D70" s="141">
        <v>0.01</v>
      </c>
      <c r="E70" s="118" t="s">
        <v>22</v>
      </c>
      <c r="F70" s="149">
        <v>0.2</v>
      </c>
      <c r="G70" s="120" t="s">
        <v>21</v>
      </c>
      <c r="H70" s="141">
        <f t="shared" si="5"/>
        <v>0.06</v>
      </c>
      <c r="I70" s="118" t="s">
        <v>21</v>
      </c>
      <c r="J70" s="122">
        <v>0.1</v>
      </c>
      <c r="K70" s="217" t="s">
        <v>60</v>
      </c>
      <c r="L70" s="189">
        <f t="shared" si="7"/>
        <v>0.6</v>
      </c>
      <c r="M70" s="124" t="s">
        <v>61</v>
      </c>
    </row>
    <row r="71" spans="2:13" ht="17" thickBot="1" x14ac:dyDescent="0.4">
      <c r="B71" s="153" t="s">
        <v>177</v>
      </c>
      <c r="C71" s="126" t="s">
        <v>76</v>
      </c>
      <c r="D71" s="146">
        <v>0.02</v>
      </c>
      <c r="E71" s="128" t="s">
        <v>22</v>
      </c>
      <c r="F71" s="129">
        <v>1</v>
      </c>
      <c r="G71" s="130" t="s">
        <v>115</v>
      </c>
      <c r="H71" s="127">
        <f t="shared" si="5"/>
        <v>0.12</v>
      </c>
      <c r="I71" s="128" t="s">
        <v>21</v>
      </c>
      <c r="J71" s="155">
        <v>0.1</v>
      </c>
      <c r="K71" s="221" t="s">
        <v>60</v>
      </c>
      <c r="L71" s="208">
        <f t="shared" si="7"/>
        <v>1.2</v>
      </c>
      <c r="M71" s="156" t="s">
        <v>61</v>
      </c>
    </row>
    <row r="72" spans="2:13" ht="17" thickTop="1" x14ac:dyDescent="0.35">
      <c r="B72" s="136" t="s">
        <v>37</v>
      </c>
      <c r="C72" s="170" t="s">
        <v>76</v>
      </c>
      <c r="D72" s="158">
        <v>15</v>
      </c>
      <c r="E72" s="118" t="s">
        <v>38</v>
      </c>
      <c r="F72" s="119">
        <v>1500</v>
      </c>
      <c r="G72" s="120" t="s">
        <v>178</v>
      </c>
      <c r="H72" s="158">
        <f t="shared" si="5"/>
        <v>90</v>
      </c>
      <c r="I72" s="118" t="s">
        <v>21</v>
      </c>
      <c r="J72" s="122">
        <v>25</v>
      </c>
      <c r="K72" s="217" t="s">
        <v>60</v>
      </c>
      <c r="L72" s="189">
        <f t="shared" si="7"/>
        <v>3.6</v>
      </c>
      <c r="M72" s="124" t="s">
        <v>61</v>
      </c>
    </row>
    <row r="73" spans="2:13" ht="17" thickBot="1" x14ac:dyDescent="0.4">
      <c r="B73" s="153" t="s">
        <v>179</v>
      </c>
      <c r="C73" s="126" t="s">
        <v>76</v>
      </c>
      <c r="D73" s="148">
        <v>20</v>
      </c>
      <c r="E73" s="128" t="s">
        <v>38</v>
      </c>
      <c r="F73" s="129">
        <v>1500</v>
      </c>
      <c r="G73" s="130" t="s">
        <v>178</v>
      </c>
      <c r="H73" s="148">
        <f t="shared" si="5"/>
        <v>120</v>
      </c>
      <c r="I73" s="128" t="s">
        <v>21</v>
      </c>
      <c r="J73" s="155">
        <v>25</v>
      </c>
      <c r="K73" s="221" t="s">
        <v>60</v>
      </c>
      <c r="L73" s="208">
        <f t="shared" si="7"/>
        <v>4.8</v>
      </c>
      <c r="M73" s="156" t="s">
        <v>61</v>
      </c>
    </row>
    <row r="74" spans="2:13" ht="17" thickTop="1" x14ac:dyDescent="0.35">
      <c r="B74" s="157" t="s">
        <v>180</v>
      </c>
      <c r="C74" s="116" t="s">
        <v>76</v>
      </c>
      <c r="D74" s="141">
        <v>0.02</v>
      </c>
      <c r="E74" s="118" t="s">
        <v>22</v>
      </c>
      <c r="F74" s="119">
        <v>1</v>
      </c>
      <c r="G74" s="120" t="s">
        <v>21</v>
      </c>
      <c r="H74" s="117">
        <f t="shared" si="5"/>
        <v>0.12</v>
      </c>
      <c r="I74" s="118" t="s">
        <v>21</v>
      </c>
      <c r="J74" s="122">
        <v>1</v>
      </c>
      <c r="K74" s="217" t="s">
        <v>60</v>
      </c>
      <c r="L74" s="189">
        <f t="shared" si="7"/>
        <v>0.12</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12</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6</v>
      </c>
      <c r="I80" s="118" t="s">
        <v>21</v>
      </c>
      <c r="J80" s="122">
        <v>50</v>
      </c>
      <c r="K80" s="217" t="s">
        <v>60</v>
      </c>
      <c r="L80" s="189">
        <f t="shared" si="8"/>
        <v>0.12</v>
      </c>
      <c r="M80" s="124" t="s">
        <v>61</v>
      </c>
    </row>
    <row r="81" spans="2:13" ht="16.5" x14ac:dyDescent="0.35">
      <c r="B81" s="28"/>
      <c r="C81" s="51" t="s">
        <v>76</v>
      </c>
      <c r="D81" s="97">
        <v>2</v>
      </c>
      <c r="E81" s="74" t="s">
        <v>22</v>
      </c>
      <c r="F81" s="59">
        <v>100</v>
      </c>
      <c r="G81" s="60" t="s">
        <v>21</v>
      </c>
      <c r="H81" s="97">
        <f t="shared" si="5"/>
        <v>12</v>
      </c>
      <c r="I81" s="74" t="s">
        <v>21</v>
      </c>
      <c r="J81" s="58">
        <v>50</v>
      </c>
      <c r="K81" s="219" t="s">
        <v>60</v>
      </c>
      <c r="L81" s="209">
        <f t="shared" si="8"/>
        <v>0.24</v>
      </c>
      <c r="M81" s="84" t="s">
        <v>61</v>
      </c>
    </row>
    <row r="82" spans="2:13" ht="16.5" x14ac:dyDescent="0.35">
      <c r="B82" s="27" t="s">
        <v>182</v>
      </c>
      <c r="C82" s="53" t="s">
        <v>84</v>
      </c>
      <c r="D82" s="65">
        <v>4</v>
      </c>
      <c r="E82" s="55" t="s">
        <v>22</v>
      </c>
      <c r="F82" s="62">
        <v>250</v>
      </c>
      <c r="G82" s="63" t="s">
        <v>21</v>
      </c>
      <c r="H82" s="65">
        <f t="shared" si="5"/>
        <v>24</v>
      </c>
      <c r="I82" s="55" t="s">
        <v>21</v>
      </c>
      <c r="J82" s="58">
        <v>50</v>
      </c>
      <c r="K82" s="219" t="s">
        <v>60</v>
      </c>
      <c r="L82" s="191">
        <f t="shared" si="8"/>
        <v>0.48</v>
      </c>
      <c r="M82" s="30" t="s">
        <v>61</v>
      </c>
    </row>
    <row r="83" spans="2:13" ht="17" thickBot="1" x14ac:dyDescent="0.4">
      <c r="B83" s="153"/>
      <c r="C83" s="126" t="s">
        <v>84</v>
      </c>
      <c r="D83" s="148">
        <v>5</v>
      </c>
      <c r="E83" s="128" t="s">
        <v>22</v>
      </c>
      <c r="F83" s="129">
        <v>250</v>
      </c>
      <c r="G83" s="130" t="s">
        <v>21</v>
      </c>
      <c r="H83" s="148">
        <f t="shared" si="5"/>
        <v>30</v>
      </c>
      <c r="I83" s="128" t="s">
        <v>21</v>
      </c>
      <c r="J83" s="155">
        <v>50</v>
      </c>
      <c r="K83" s="221" t="s">
        <v>60</v>
      </c>
      <c r="L83" s="208">
        <f t="shared" si="8"/>
        <v>0.6</v>
      </c>
      <c r="M83" s="156" t="s">
        <v>61</v>
      </c>
    </row>
    <row r="84" spans="2:13" ht="17" thickTop="1" x14ac:dyDescent="0.35">
      <c r="B84" s="136" t="s">
        <v>140</v>
      </c>
      <c r="C84" s="170" t="s">
        <v>76</v>
      </c>
      <c r="D84" s="158">
        <v>60</v>
      </c>
      <c r="E84" s="118" t="s">
        <v>22</v>
      </c>
      <c r="F84" s="119">
        <v>4500</v>
      </c>
      <c r="G84" s="120" t="s">
        <v>21</v>
      </c>
      <c r="H84" s="158">
        <f t="shared" si="5"/>
        <v>360</v>
      </c>
      <c r="I84" s="118" t="s">
        <v>21</v>
      </c>
      <c r="J84" s="122">
        <v>100</v>
      </c>
      <c r="K84" s="217" t="s">
        <v>60</v>
      </c>
      <c r="L84" s="189">
        <f t="shared" si="8"/>
        <v>3.6</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18</v>
      </c>
      <c r="G86" s="120" t="s">
        <v>21</v>
      </c>
      <c r="H86" s="158">
        <f t="shared" si="5"/>
        <v>6</v>
      </c>
      <c r="I86" s="118" t="s">
        <v>21</v>
      </c>
      <c r="J86" s="122">
        <v>20</v>
      </c>
      <c r="K86" s="217" t="s">
        <v>60</v>
      </c>
      <c r="L86" s="189">
        <f t="shared" ref="L86:L88" si="9">H86/J86</f>
        <v>0.3</v>
      </c>
      <c r="M86" s="124" t="s">
        <v>61</v>
      </c>
    </row>
    <row r="87" spans="2:13" ht="16.5" x14ac:dyDescent="0.35">
      <c r="B87" s="28" t="s">
        <v>149</v>
      </c>
      <c r="C87" s="51" t="s">
        <v>78</v>
      </c>
      <c r="D87" s="97">
        <v>2</v>
      </c>
      <c r="E87" s="74" t="s">
        <v>22</v>
      </c>
      <c r="F87" s="59">
        <f>3*H13</f>
        <v>18</v>
      </c>
      <c r="G87" s="60" t="s">
        <v>21</v>
      </c>
      <c r="H87" s="97">
        <f t="shared" si="5"/>
        <v>12</v>
      </c>
      <c r="I87" s="74" t="s">
        <v>21</v>
      </c>
      <c r="J87" s="58">
        <v>20</v>
      </c>
      <c r="K87" s="219" t="s">
        <v>60</v>
      </c>
      <c r="L87" s="209">
        <f t="shared" si="9"/>
        <v>0.6</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0.30000000000000004</v>
      </c>
      <c r="I90" s="118" t="s">
        <v>21</v>
      </c>
      <c r="J90" s="122">
        <v>2</v>
      </c>
      <c r="K90" s="217" t="s">
        <v>60</v>
      </c>
      <c r="L90" s="189">
        <f t="shared" ref="L90:L117" si="10">H90/J90</f>
        <v>0.15000000000000002</v>
      </c>
      <c r="M90" s="124" t="s">
        <v>61</v>
      </c>
    </row>
    <row r="91" spans="2:13" ht="16.5" x14ac:dyDescent="0.35">
      <c r="B91" s="86" t="s">
        <v>107</v>
      </c>
      <c r="C91" s="56" t="s">
        <v>77</v>
      </c>
      <c r="D91" s="111">
        <v>0.1</v>
      </c>
      <c r="E91" s="88" t="s">
        <v>22</v>
      </c>
      <c r="F91" s="89">
        <v>4</v>
      </c>
      <c r="G91" s="90" t="s">
        <v>21</v>
      </c>
      <c r="H91" s="111">
        <f t="shared" si="5"/>
        <v>0.60000000000000009</v>
      </c>
      <c r="I91" s="88" t="s">
        <v>21</v>
      </c>
      <c r="J91" s="58">
        <v>2</v>
      </c>
      <c r="K91" s="220" t="s">
        <v>60</v>
      </c>
      <c r="L91" s="212">
        <f t="shared" si="10"/>
        <v>0.30000000000000004</v>
      </c>
      <c r="M91" s="91" t="s">
        <v>61</v>
      </c>
    </row>
    <row r="92" spans="2:13" ht="16.5" x14ac:dyDescent="0.35">
      <c r="B92" s="27" t="s">
        <v>108</v>
      </c>
      <c r="C92" s="48" t="s">
        <v>77</v>
      </c>
      <c r="D92" s="110">
        <v>0.1</v>
      </c>
      <c r="E92" s="55" t="s">
        <v>22</v>
      </c>
      <c r="F92" s="62">
        <v>2</v>
      </c>
      <c r="G92" s="63" t="s">
        <v>21</v>
      </c>
      <c r="H92" s="110">
        <f t="shared" si="5"/>
        <v>0.60000000000000009</v>
      </c>
      <c r="I92" s="55" t="s">
        <v>21</v>
      </c>
      <c r="J92" s="58">
        <v>2</v>
      </c>
      <c r="K92" s="219" t="s">
        <v>60</v>
      </c>
      <c r="L92" s="191">
        <f t="shared" si="10"/>
        <v>0.30000000000000004</v>
      </c>
      <c r="M92" s="30" t="s">
        <v>61</v>
      </c>
    </row>
    <row r="93" spans="2:13" ht="17" thickBot="1" x14ac:dyDescent="0.4">
      <c r="B93" s="180"/>
      <c r="C93" s="161" t="s">
        <v>88</v>
      </c>
      <c r="D93" s="181">
        <v>0.1</v>
      </c>
      <c r="E93" s="163" t="s">
        <v>22</v>
      </c>
      <c r="F93" s="164">
        <v>2</v>
      </c>
      <c r="G93" s="165" t="s">
        <v>21</v>
      </c>
      <c r="H93" s="181">
        <f t="shared" si="5"/>
        <v>0.60000000000000009</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150</v>
      </c>
      <c r="I94" s="118" t="s">
        <v>21</v>
      </c>
      <c r="J94" s="122">
        <v>40</v>
      </c>
      <c r="K94" s="217" t="s">
        <v>60</v>
      </c>
      <c r="L94" s="189">
        <f t="shared" si="10"/>
        <v>3.75</v>
      </c>
      <c r="M94" s="124" t="s">
        <v>61</v>
      </c>
    </row>
    <row r="95" spans="2:13" ht="17" thickBot="1" x14ac:dyDescent="0.4">
      <c r="B95" s="153" t="s">
        <v>130</v>
      </c>
      <c r="C95" s="126" t="s">
        <v>76</v>
      </c>
      <c r="D95" s="148">
        <v>50</v>
      </c>
      <c r="E95" s="128" t="s">
        <v>22</v>
      </c>
      <c r="F95" s="129">
        <v>2000</v>
      </c>
      <c r="G95" s="130" t="s">
        <v>21</v>
      </c>
      <c r="H95" s="148">
        <f t="shared" si="5"/>
        <v>300</v>
      </c>
      <c r="I95" s="128" t="s">
        <v>21</v>
      </c>
      <c r="J95" s="155">
        <v>40</v>
      </c>
      <c r="K95" s="221" t="s">
        <v>60</v>
      </c>
      <c r="L95" s="208">
        <f t="shared" si="10"/>
        <v>7.5</v>
      </c>
      <c r="M95" s="156" t="s">
        <v>61</v>
      </c>
    </row>
    <row r="96" spans="2:13" ht="17" thickTop="1" x14ac:dyDescent="0.35">
      <c r="B96" s="136" t="s">
        <v>39</v>
      </c>
      <c r="C96" s="170" t="s">
        <v>76</v>
      </c>
      <c r="D96" s="141">
        <v>0.25</v>
      </c>
      <c r="E96" s="118" t="s">
        <v>40</v>
      </c>
      <c r="F96" s="143"/>
      <c r="G96" s="120"/>
      <c r="H96" s="141">
        <f t="shared" ref="H96:H99" si="11">$H$13*D96</f>
        <v>1.5</v>
      </c>
      <c r="I96" s="118" t="s">
        <v>41</v>
      </c>
      <c r="J96" s="122">
        <v>0.2</v>
      </c>
      <c r="K96" s="217" t="s">
        <v>138</v>
      </c>
      <c r="L96" s="189">
        <f t="shared" si="10"/>
        <v>7.5</v>
      </c>
      <c r="M96" s="124" t="s">
        <v>61</v>
      </c>
    </row>
    <row r="97" spans="2:13" ht="16.5" x14ac:dyDescent="0.35">
      <c r="B97" s="28" t="s">
        <v>183</v>
      </c>
      <c r="C97" s="51" t="s">
        <v>76</v>
      </c>
      <c r="D97" s="95">
        <v>0.5</v>
      </c>
      <c r="E97" s="74" t="s">
        <v>40</v>
      </c>
      <c r="F97" s="59"/>
      <c r="G97" s="60"/>
      <c r="H97" s="95">
        <f t="shared" si="11"/>
        <v>3</v>
      </c>
      <c r="I97" s="74" t="s">
        <v>41</v>
      </c>
      <c r="J97" s="58">
        <v>0.2</v>
      </c>
      <c r="K97" s="219" t="s">
        <v>138</v>
      </c>
      <c r="L97" s="215">
        <f t="shared" si="10"/>
        <v>15</v>
      </c>
      <c r="M97" s="84" t="s">
        <v>61</v>
      </c>
    </row>
    <row r="98" spans="2:13" ht="16.5" x14ac:dyDescent="0.35">
      <c r="B98" s="85" t="s">
        <v>184</v>
      </c>
      <c r="C98" s="48" t="s">
        <v>76</v>
      </c>
      <c r="D98" s="69">
        <v>0.75</v>
      </c>
      <c r="E98" s="55" t="s">
        <v>40</v>
      </c>
      <c r="F98" s="62"/>
      <c r="G98" s="63"/>
      <c r="H98" s="69">
        <f t="shared" si="11"/>
        <v>4.5</v>
      </c>
      <c r="I98" s="55" t="s">
        <v>41</v>
      </c>
      <c r="J98" s="58">
        <v>0.2</v>
      </c>
      <c r="K98" s="219" t="s">
        <v>138</v>
      </c>
      <c r="L98" s="196">
        <f t="shared" si="10"/>
        <v>22.5</v>
      </c>
      <c r="M98" s="30" t="s">
        <v>61</v>
      </c>
    </row>
    <row r="99" spans="2:13" ht="17" thickBot="1" x14ac:dyDescent="0.4">
      <c r="B99" s="153"/>
      <c r="C99" s="126" t="s">
        <v>76</v>
      </c>
      <c r="D99" s="148">
        <v>1</v>
      </c>
      <c r="E99" s="128" t="s">
        <v>40</v>
      </c>
      <c r="F99" s="129"/>
      <c r="G99" s="130"/>
      <c r="H99" s="148">
        <f t="shared" si="11"/>
        <v>6</v>
      </c>
      <c r="I99" s="128" t="s">
        <v>41</v>
      </c>
      <c r="J99" s="155">
        <v>0.2</v>
      </c>
      <c r="K99" s="221" t="s">
        <v>138</v>
      </c>
      <c r="L99" s="213">
        <f t="shared" si="10"/>
        <v>30</v>
      </c>
      <c r="M99" s="156" t="s">
        <v>61</v>
      </c>
    </row>
    <row r="100" spans="2:13" ht="17" thickTop="1" x14ac:dyDescent="0.35">
      <c r="B100" s="136" t="s">
        <v>122</v>
      </c>
      <c r="C100" s="170" t="s">
        <v>77</v>
      </c>
      <c r="D100" s="158">
        <v>2</v>
      </c>
      <c r="E100" s="118" t="s">
        <v>22</v>
      </c>
      <c r="F100" s="119">
        <v>125</v>
      </c>
      <c r="G100" s="120" t="s">
        <v>21</v>
      </c>
      <c r="H100" s="158">
        <f t="shared" si="5"/>
        <v>12</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3</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0.30000000000000004</v>
      </c>
      <c r="I102" s="118" t="s">
        <v>21</v>
      </c>
      <c r="J102" s="122">
        <v>5</v>
      </c>
      <c r="K102" s="217" t="s">
        <v>60</v>
      </c>
      <c r="L102" s="195">
        <f t="shared" si="10"/>
        <v>6.0000000000000012E-2</v>
      </c>
      <c r="M102" s="124" t="s">
        <v>61</v>
      </c>
    </row>
    <row r="103" spans="2:13" ht="16.5" x14ac:dyDescent="0.35">
      <c r="B103" s="28" t="s">
        <v>85</v>
      </c>
      <c r="C103" s="51" t="s">
        <v>76</v>
      </c>
      <c r="D103" s="95">
        <v>0.1</v>
      </c>
      <c r="E103" s="74" t="s">
        <v>22</v>
      </c>
      <c r="F103" s="59">
        <v>2</v>
      </c>
      <c r="G103" s="60" t="s">
        <v>21</v>
      </c>
      <c r="H103" s="95">
        <f t="shared" si="5"/>
        <v>0.60000000000000009</v>
      </c>
      <c r="I103" s="74" t="s">
        <v>21</v>
      </c>
      <c r="J103" s="58">
        <v>5</v>
      </c>
      <c r="K103" s="219" t="s">
        <v>60</v>
      </c>
      <c r="L103" s="215">
        <f t="shared" si="10"/>
        <v>0.12000000000000002</v>
      </c>
      <c r="M103" s="84" t="s">
        <v>61</v>
      </c>
    </row>
    <row r="104" spans="2:13" ht="16.5" x14ac:dyDescent="0.35">
      <c r="B104" s="85" t="s">
        <v>86</v>
      </c>
      <c r="C104" s="48" t="s">
        <v>83</v>
      </c>
      <c r="D104" s="110">
        <v>0.3</v>
      </c>
      <c r="E104" s="55" t="s">
        <v>22</v>
      </c>
      <c r="F104" s="62">
        <v>10</v>
      </c>
      <c r="G104" s="63" t="s">
        <v>21</v>
      </c>
      <c r="H104" s="110">
        <f t="shared" si="5"/>
        <v>1.7999999999999998</v>
      </c>
      <c r="I104" s="55" t="s">
        <v>21</v>
      </c>
      <c r="J104" s="58">
        <v>5</v>
      </c>
      <c r="K104" s="219" t="s">
        <v>60</v>
      </c>
      <c r="L104" s="196">
        <f t="shared" si="10"/>
        <v>0.36</v>
      </c>
      <c r="M104" s="30" t="s">
        <v>61</v>
      </c>
    </row>
    <row r="105" spans="2:13" ht="16.5" x14ac:dyDescent="0.35">
      <c r="B105" s="28" t="s">
        <v>87</v>
      </c>
      <c r="C105" s="51" t="s">
        <v>88</v>
      </c>
      <c r="D105" s="93">
        <v>0.25</v>
      </c>
      <c r="E105" s="74" t="s">
        <v>22</v>
      </c>
      <c r="F105" s="59">
        <v>20</v>
      </c>
      <c r="G105" s="60" t="s">
        <v>21</v>
      </c>
      <c r="H105" s="93">
        <f t="shared" si="5"/>
        <v>1.5</v>
      </c>
      <c r="I105" s="74" t="s">
        <v>21</v>
      </c>
      <c r="J105" s="58">
        <v>2</v>
      </c>
      <c r="K105" s="219" t="s">
        <v>60</v>
      </c>
      <c r="L105" s="215">
        <f t="shared" si="10"/>
        <v>0.75</v>
      </c>
      <c r="M105" s="84" t="s">
        <v>61</v>
      </c>
    </row>
    <row r="106" spans="2:13" ht="16.5" x14ac:dyDescent="0.35">
      <c r="B106" s="85" t="s">
        <v>90</v>
      </c>
      <c r="C106" s="48" t="s">
        <v>76</v>
      </c>
      <c r="D106" s="110">
        <v>0.2</v>
      </c>
      <c r="E106" s="55" t="s">
        <v>22</v>
      </c>
      <c r="F106" s="62">
        <v>10</v>
      </c>
      <c r="G106" s="63" t="s">
        <v>21</v>
      </c>
      <c r="H106" s="65">
        <f t="shared" ref="H106:H117" si="12">IF($H$13*D106&lt;=F106,$H$13*D106,F106)</f>
        <v>1.2000000000000002</v>
      </c>
      <c r="I106" s="55" t="s">
        <v>21</v>
      </c>
      <c r="J106" s="58">
        <v>5</v>
      </c>
      <c r="K106" s="219" t="s">
        <v>60</v>
      </c>
      <c r="L106" s="196">
        <f t="shared" si="10"/>
        <v>0.24000000000000005</v>
      </c>
      <c r="M106" s="30" t="s">
        <v>61</v>
      </c>
    </row>
    <row r="107" spans="2:13" ht="17" thickBot="1" x14ac:dyDescent="0.4">
      <c r="B107" s="125"/>
      <c r="C107" s="179" t="s">
        <v>76</v>
      </c>
      <c r="D107" s="127">
        <v>0.3</v>
      </c>
      <c r="E107" s="128" t="s">
        <v>22</v>
      </c>
      <c r="F107" s="129">
        <v>10</v>
      </c>
      <c r="G107" s="130" t="s">
        <v>21</v>
      </c>
      <c r="H107" s="127">
        <f t="shared" si="12"/>
        <v>1.7999999999999998</v>
      </c>
      <c r="I107" s="128" t="s">
        <v>21</v>
      </c>
      <c r="J107" s="155">
        <v>5</v>
      </c>
      <c r="K107" s="221" t="s">
        <v>60</v>
      </c>
      <c r="L107" s="213">
        <f t="shared" si="10"/>
        <v>0.36</v>
      </c>
      <c r="M107" s="156" t="s">
        <v>61</v>
      </c>
    </row>
    <row r="108" spans="2:13" ht="17" thickTop="1" x14ac:dyDescent="0.35">
      <c r="B108" s="115" t="s">
        <v>92</v>
      </c>
      <c r="C108" s="116" t="s">
        <v>91</v>
      </c>
      <c r="D108" s="158">
        <v>50</v>
      </c>
      <c r="E108" s="118" t="s">
        <v>33</v>
      </c>
      <c r="F108" s="119">
        <f>50*H13</f>
        <v>300</v>
      </c>
      <c r="G108" s="120" t="s">
        <v>34</v>
      </c>
      <c r="H108" s="158">
        <f t="shared" si="12"/>
        <v>300</v>
      </c>
      <c r="I108" s="118" t="s">
        <v>34</v>
      </c>
      <c r="J108" s="122">
        <v>1</v>
      </c>
      <c r="K108" s="217" t="s">
        <v>60</v>
      </c>
      <c r="L108" s="195">
        <f t="shared" si="10"/>
        <v>300</v>
      </c>
      <c r="M108" s="124" t="s">
        <v>61</v>
      </c>
    </row>
    <row r="109" spans="2:13" ht="17" thickBot="1" x14ac:dyDescent="0.4">
      <c r="B109" s="125" t="s">
        <v>73</v>
      </c>
      <c r="C109" s="179" t="s">
        <v>76</v>
      </c>
      <c r="D109" s="146">
        <v>0.25</v>
      </c>
      <c r="E109" s="137" t="s">
        <v>27</v>
      </c>
      <c r="F109" s="129">
        <f>0.75*H13</f>
        <v>4.5</v>
      </c>
      <c r="G109" s="177" t="s">
        <v>27</v>
      </c>
      <c r="H109" s="146">
        <f t="shared" si="12"/>
        <v>1.5</v>
      </c>
      <c r="I109" s="137" t="s">
        <v>27</v>
      </c>
      <c r="J109" s="155">
        <v>200</v>
      </c>
      <c r="K109" s="221" t="s">
        <v>80</v>
      </c>
      <c r="L109" s="214">
        <f t="shared" si="10"/>
        <v>7.4999999999999997E-3</v>
      </c>
      <c r="M109" s="168" t="s">
        <v>64</v>
      </c>
    </row>
    <row r="110" spans="2:13" ht="17" thickTop="1" x14ac:dyDescent="0.35">
      <c r="B110" s="115" t="s">
        <v>45</v>
      </c>
      <c r="C110" s="116" t="s">
        <v>76</v>
      </c>
      <c r="D110" s="141">
        <v>0.05</v>
      </c>
      <c r="E110" s="118" t="s">
        <v>22</v>
      </c>
      <c r="F110" s="119">
        <f>0.1*H13</f>
        <v>0.60000000000000009</v>
      </c>
      <c r="G110" s="120" t="s">
        <v>21</v>
      </c>
      <c r="H110" s="141">
        <f t="shared" si="12"/>
        <v>0.30000000000000004</v>
      </c>
      <c r="I110" s="118" t="s">
        <v>21</v>
      </c>
      <c r="J110" s="122">
        <v>10</v>
      </c>
      <c r="K110" s="217" t="s">
        <v>60</v>
      </c>
      <c r="L110" s="195">
        <f t="shared" si="10"/>
        <v>3.0000000000000006E-2</v>
      </c>
      <c r="M110" s="124" t="s">
        <v>61</v>
      </c>
    </row>
    <row r="111" spans="2:13" ht="17" thickBot="1" x14ac:dyDescent="0.4">
      <c r="B111" s="125" t="s">
        <v>114</v>
      </c>
      <c r="C111" s="179" t="s">
        <v>76</v>
      </c>
      <c r="D111" s="127">
        <v>0.1</v>
      </c>
      <c r="E111" s="128" t="s">
        <v>22</v>
      </c>
      <c r="F111" s="129">
        <f>0.2*H13</f>
        <v>1.2000000000000002</v>
      </c>
      <c r="G111" s="130" t="s">
        <v>21</v>
      </c>
      <c r="H111" s="127">
        <f t="shared" si="12"/>
        <v>0.60000000000000009</v>
      </c>
      <c r="I111" s="128" t="s">
        <v>21</v>
      </c>
      <c r="J111" s="155">
        <v>10</v>
      </c>
      <c r="K111" s="221" t="s">
        <v>60</v>
      </c>
      <c r="L111" s="213">
        <f t="shared" si="10"/>
        <v>6.0000000000000012E-2</v>
      </c>
      <c r="M111" s="156" t="s">
        <v>61</v>
      </c>
    </row>
    <row r="112" spans="2:13" ht="17" thickTop="1" x14ac:dyDescent="0.35">
      <c r="B112" s="115" t="s">
        <v>116</v>
      </c>
      <c r="C112" s="123" t="s">
        <v>117</v>
      </c>
      <c r="D112" s="141">
        <v>0.02</v>
      </c>
      <c r="E112" s="118" t="s">
        <v>22</v>
      </c>
      <c r="F112" s="119">
        <v>2</v>
      </c>
      <c r="G112" s="120" t="s">
        <v>21</v>
      </c>
      <c r="H112" s="117">
        <f t="shared" si="12"/>
        <v>0.12</v>
      </c>
      <c r="I112" s="118" t="s">
        <v>21</v>
      </c>
      <c r="J112" s="122">
        <v>0.4</v>
      </c>
      <c r="K112" s="217" t="s">
        <v>60</v>
      </c>
      <c r="L112" s="195">
        <f t="shared" si="10"/>
        <v>0.3</v>
      </c>
      <c r="M112" s="124" t="s">
        <v>61</v>
      </c>
    </row>
    <row r="113" spans="2:13" ht="17" thickBot="1" x14ac:dyDescent="0.4">
      <c r="B113" s="125" t="s">
        <v>128</v>
      </c>
      <c r="C113" s="179" t="s">
        <v>117</v>
      </c>
      <c r="D113" s="159">
        <v>1E-3</v>
      </c>
      <c r="E113" s="128" t="s">
        <v>22</v>
      </c>
      <c r="F113" s="129">
        <v>10</v>
      </c>
      <c r="G113" s="130" t="s">
        <v>115</v>
      </c>
      <c r="H113" s="159">
        <f t="shared" si="12"/>
        <v>6.0000000000000001E-3</v>
      </c>
      <c r="I113" s="128" t="s">
        <v>21</v>
      </c>
      <c r="J113" s="155">
        <v>0.4</v>
      </c>
      <c r="K113" s="221" t="s">
        <v>60</v>
      </c>
      <c r="L113" s="213">
        <f t="shared" si="10"/>
        <v>1.4999999999999999E-2</v>
      </c>
      <c r="M113" s="156" t="s">
        <v>61</v>
      </c>
    </row>
    <row r="114" spans="2:13" ht="17" thickTop="1" x14ac:dyDescent="0.35">
      <c r="B114" s="115" t="s">
        <v>93</v>
      </c>
      <c r="C114" s="116" t="s">
        <v>91</v>
      </c>
      <c r="D114" s="117">
        <v>0.1</v>
      </c>
      <c r="E114" s="183" t="s">
        <v>27</v>
      </c>
      <c r="F114" s="119">
        <v>2</v>
      </c>
      <c r="G114" s="184" t="s">
        <v>27</v>
      </c>
      <c r="H114" s="117">
        <f t="shared" si="12"/>
        <v>0.60000000000000009</v>
      </c>
      <c r="I114" s="142" t="s">
        <v>27</v>
      </c>
      <c r="J114" s="122">
        <v>1</v>
      </c>
      <c r="K114" s="217" t="s">
        <v>60</v>
      </c>
      <c r="L114" s="195">
        <f t="shared" si="10"/>
        <v>0.60000000000000009</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6</v>
      </c>
      <c r="I116" s="118" t="s">
        <v>21</v>
      </c>
      <c r="J116" s="122">
        <v>50</v>
      </c>
      <c r="K116" s="217" t="s">
        <v>60</v>
      </c>
      <c r="L116" s="195">
        <f t="shared" si="10"/>
        <v>0.12</v>
      </c>
      <c r="M116" s="124" t="s">
        <v>61</v>
      </c>
    </row>
    <row r="117" spans="2:13" ht="16.5" x14ac:dyDescent="0.35">
      <c r="B117" s="73" t="s">
        <v>111</v>
      </c>
      <c r="C117" s="49" t="s">
        <v>76</v>
      </c>
      <c r="D117" s="97">
        <v>3</v>
      </c>
      <c r="E117" s="74" t="s">
        <v>22</v>
      </c>
      <c r="F117" s="59">
        <v>200</v>
      </c>
      <c r="G117" s="60" t="s">
        <v>21</v>
      </c>
      <c r="H117" s="97">
        <f t="shared" si="12"/>
        <v>18</v>
      </c>
      <c r="I117" s="74" t="s">
        <v>21</v>
      </c>
      <c r="J117" s="58">
        <v>50</v>
      </c>
      <c r="K117" s="219" t="s">
        <v>60</v>
      </c>
      <c r="L117" s="215">
        <f t="shared" si="10"/>
        <v>0.36</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24</v>
      </c>
      <c r="I119" s="128" t="s">
        <v>21</v>
      </c>
      <c r="J119" s="155">
        <v>50</v>
      </c>
      <c r="K119" s="221" t="s">
        <v>60</v>
      </c>
      <c r="L119" s="213">
        <f>H119/J119</f>
        <v>0.48</v>
      </c>
      <c r="M119" s="156" t="s">
        <v>61</v>
      </c>
    </row>
    <row r="120" spans="2:13" ht="17" thickTop="1" x14ac:dyDescent="0.35">
      <c r="B120" s="115" t="s">
        <v>46</v>
      </c>
      <c r="C120" s="116" t="s">
        <v>76</v>
      </c>
      <c r="D120" s="158">
        <v>15</v>
      </c>
      <c r="E120" s="118" t="s">
        <v>22</v>
      </c>
      <c r="F120" s="119">
        <f>40*H13</f>
        <v>240</v>
      </c>
      <c r="G120" s="120" t="s">
        <v>186</v>
      </c>
      <c r="H120" s="158">
        <f t="shared" si="13"/>
        <v>90</v>
      </c>
      <c r="I120" s="118" t="s">
        <v>21</v>
      </c>
      <c r="J120" s="122">
        <v>130</v>
      </c>
      <c r="K120" s="217" t="s">
        <v>60</v>
      </c>
      <c r="L120" s="195">
        <f t="shared" ref="L120:L124" si="14">H120/J120</f>
        <v>0.69230769230769229</v>
      </c>
      <c r="M120" s="124" t="s">
        <v>61</v>
      </c>
    </row>
    <row r="121" spans="2:13" ht="17" thickBot="1" x14ac:dyDescent="0.4">
      <c r="B121" s="125"/>
      <c r="C121" s="179" t="s">
        <v>76</v>
      </c>
      <c r="D121" s="148">
        <v>20</v>
      </c>
      <c r="E121" s="128" t="s">
        <v>22</v>
      </c>
      <c r="F121" s="129">
        <v>1000</v>
      </c>
      <c r="G121" s="130" t="s">
        <v>21</v>
      </c>
      <c r="H121" s="148">
        <f t="shared" si="13"/>
        <v>120</v>
      </c>
      <c r="I121" s="128" t="s">
        <v>21</v>
      </c>
      <c r="J121" s="155">
        <v>130</v>
      </c>
      <c r="K121" s="221" t="s">
        <v>60</v>
      </c>
      <c r="L121" s="213">
        <f t="shared" si="14"/>
        <v>0.92307692307692313</v>
      </c>
      <c r="M121" s="156" t="s">
        <v>61</v>
      </c>
    </row>
    <row r="122" spans="2:13" ht="17" thickTop="1" x14ac:dyDescent="0.35">
      <c r="B122" s="136" t="s">
        <v>47</v>
      </c>
      <c r="C122" s="170" t="s">
        <v>76</v>
      </c>
      <c r="D122" s="158">
        <v>15</v>
      </c>
      <c r="E122" s="118" t="s">
        <v>127</v>
      </c>
      <c r="F122" s="119">
        <v>100</v>
      </c>
      <c r="G122" s="120" t="s">
        <v>21</v>
      </c>
      <c r="H122" s="158">
        <f t="shared" si="13"/>
        <v>90</v>
      </c>
      <c r="I122" s="118" t="s">
        <v>34</v>
      </c>
      <c r="J122" s="122">
        <v>500</v>
      </c>
      <c r="K122" s="217" t="s">
        <v>60</v>
      </c>
      <c r="L122" s="195">
        <f t="shared" si="14"/>
        <v>0.18</v>
      </c>
      <c r="M122" s="124" t="s">
        <v>61</v>
      </c>
    </row>
    <row r="123" spans="2:13" ht="16.5" x14ac:dyDescent="0.35">
      <c r="B123" s="28" t="s">
        <v>48</v>
      </c>
      <c r="C123" s="51" t="s">
        <v>76</v>
      </c>
      <c r="D123" s="97">
        <v>20</v>
      </c>
      <c r="E123" s="76" t="s">
        <v>27</v>
      </c>
      <c r="F123" s="59"/>
      <c r="G123" s="60"/>
      <c r="H123" s="97">
        <f t="shared" ref="H123:H124" si="15">$H$13*D123</f>
        <v>120</v>
      </c>
      <c r="I123" s="76" t="s">
        <v>29</v>
      </c>
      <c r="J123" s="58">
        <v>500</v>
      </c>
      <c r="K123" s="219" t="s">
        <v>60</v>
      </c>
      <c r="L123" s="215">
        <f t="shared" si="14"/>
        <v>0.24</v>
      </c>
      <c r="M123" s="96" t="s">
        <v>64</v>
      </c>
    </row>
    <row r="124" spans="2:13" ht="16.5" x14ac:dyDescent="0.35">
      <c r="B124" s="27"/>
      <c r="C124" s="48" t="s">
        <v>76</v>
      </c>
      <c r="D124" s="65">
        <v>80</v>
      </c>
      <c r="E124" s="66" t="s">
        <v>27</v>
      </c>
      <c r="F124" s="62"/>
      <c r="G124" s="63"/>
      <c r="H124" s="65">
        <f t="shared" si="15"/>
        <v>480</v>
      </c>
      <c r="I124" s="66" t="s">
        <v>29</v>
      </c>
      <c r="J124" s="58">
        <v>500</v>
      </c>
      <c r="K124" s="219" t="s">
        <v>60</v>
      </c>
      <c r="L124" s="196">
        <f t="shared" si="14"/>
        <v>0.96</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3</v>
      </c>
      <c r="I126" s="118" t="s">
        <v>34</v>
      </c>
      <c r="J126" s="122">
        <v>10</v>
      </c>
      <c r="K126" s="217" t="s">
        <v>60</v>
      </c>
      <c r="L126" s="195">
        <f t="shared" ref="L126:L131" si="17">H126/J126</f>
        <v>0.3</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6</v>
      </c>
      <c r="I128" s="118" t="s">
        <v>21</v>
      </c>
      <c r="J128" s="122">
        <v>10</v>
      </c>
      <c r="K128" s="217" t="s">
        <v>60</v>
      </c>
      <c r="L128" s="195">
        <f t="shared" si="17"/>
        <v>0.6</v>
      </c>
      <c r="M128" s="124" t="s">
        <v>61</v>
      </c>
    </row>
    <row r="129" spans="2:13" ht="17" thickBot="1" x14ac:dyDescent="0.4">
      <c r="B129" s="125" t="s">
        <v>94</v>
      </c>
      <c r="C129" s="179" t="s">
        <v>76</v>
      </c>
      <c r="D129" s="127">
        <v>1.2</v>
      </c>
      <c r="E129" s="128" t="s">
        <v>22</v>
      </c>
      <c r="F129" s="129"/>
      <c r="G129" s="130"/>
      <c r="H129" s="148">
        <f t="shared" si="18"/>
        <v>7.1999999999999993</v>
      </c>
      <c r="I129" s="128" t="s">
        <v>21</v>
      </c>
      <c r="J129" s="155">
        <v>10</v>
      </c>
      <c r="K129" s="221" t="s">
        <v>60</v>
      </c>
      <c r="L129" s="213">
        <f t="shared" si="17"/>
        <v>0.72</v>
      </c>
      <c r="M129" s="156" t="s">
        <v>61</v>
      </c>
    </row>
    <row r="130" spans="2:13" ht="17" thickTop="1" x14ac:dyDescent="0.35">
      <c r="B130" s="115" t="s">
        <v>96</v>
      </c>
      <c r="C130" s="116" t="s">
        <v>91</v>
      </c>
      <c r="D130" s="158">
        <v>1</v>
      </c>
      <c r="E130" s="118" t="s">
        <v>68</v>
      </c>
      <c r="F130" s="119">
        <v>50</v>
      </c>
      <c r="G130" s="120" t="s">
        <v>67</v>
      </c>
      <c r="H130" s="158">
        <f t="shared" si="16"/>
        <v>6</v>
      </c>
      <c r="I130" s="118" t="s">
        <v>49</v>
      </c>
      <c r="J130" s="122">
        <v>1</v>
      </c>
      <c r="K130" s="217" t="s">
        <v>69</v>
      </c>
      <c r="L130" s="195">
        <f t="shared" si="17"/>
        <v>6</v>
      </c>
      <c r="M130" s="124" t="s">
        <v>61</v>
      </c>
    </row>
    <row r="131" spans="2:13" ht="17" thickBot="1" x14ac:dyDescent="0.4">
      <c r="B131" s="125" t="s">
        <v>187</v>
      </c>
      <c r="C131" s="179" t="s">
        <v>91</v>
      </c>
      <c r="D131" s="148">
        <v>1</v>
      </c>
      <c r="E131" s="128" t="s">
        <v>68</v>
      </c>
      <c r="F131" s="129">
        <v>50</v>
      </c>
      <c r="G131" s="130" t="s">
        <v>67</v>
      </c>
      <c r="H131" s="148">
        <f t="shared" si="16"/>
        <v>6</v>
      </c>
      <c r="I131" s="128" t="s">
        <v>49</v>
      </c>
      <c r="J131" s="155">
        <v>0.5</v>
      </c>
      <c r="K131" s="221" t="s">
        <v>69</v>
      </c>
      <c r="L131" s="213">
        <f t="shared" si="17"/>
        <v>12</v>
      </c>
      <c r="M131" s="156" t="s">
        <v>61</v>
      </c>
    </row>
    <row r="132" spans="2:13" ht="17" thickTop="1" x14ac:dyDescent="0.35">
      <c r="B132" s="115" t="s">
        <v>70</v>
      </c>
      <c r="C132" s="116" t="s">
        <v>91</v>
      </c>
      <c r="D132" s="158">
        <v>20</v>
      </c>
      <c r="E132" s="118" t="s">
        <v>72</v>
      </c>
      <c r="F132" s="119">
        <v>1000</v>
      </c>
      <c r="G132" s="120" t="s">
        <v>61</v>
      </c>
      <c r="H132" s="158">
        <f t="shared" si="16"/>
        <v>120</v>
      </c>
      <c r="I132" s="118" t="s">
        <v>61</v>
      </c>
      <c r="J132" s="122"/>
      <c r="K132" s="217"/>
      <c r="L132" s="195">
        <f t="shared" ref="L132:L135" si="19">H132</f>
        <v>120</v>
      </c>
      <c r="M132" s="124" t="s">
        <v>61</v>
      </c>
    </row>
    <row r="133" spans="2:13" ht="17" thickBot="1" x14ac:dyDescent="0.4">
      <c r="B133" s="125" t="s">
        <v>71</v>
      </c>
      <c r="C133" s="179" t="s">
        <v>91</v>
      </c>
      <c r="D133" s="148">
        <v>10</v>
      </c>
      <c r="E133" s="128" t="s">
        <v>72</v>
      </c>
      <c r="F133" s="129">
        <v>1000</v>
      </c>
      <c r="G133" s="130" t="s">
        <v>61</v>
      </c>
      <c r="H133" s="148">
        <f t="shared" si="16"/>
        <v>60</v>
      </c>
      <c r="I133" s="128" t="s">
        <v>61</v>
      </c>
      <c r="J133" s="155"/>
      <c r="K133" s="221"/>
      <c r="L133" s="213">
        <f t="shared" si="19"/>
        <v>60</v>
      </c>
      <c r="M133" s="156" t="s">
        <v>61</v>
      </c>
    </row>
    <row r="134" spans="2:13" ht="17" thickTop="1" x14ac:dyDescent="0.35">
      <c r="B134" s="157" t="s">
        <v>146</v>
      </c>
      <c r="C134" s="116" t="s">
        <v>76</v>
      </c>
      <c r="D134" s="158">
        <v>3</v>
      </c>
      <c r="E134" s="118" t="s">
        <v>72</v>
      </c>
      <c r="F134" s="119"/>
      <c r="G134" s="120"/>
      <c r="H134" s="158">
        <f t="shared" ref="H134:H135" si="20">$H$13*D134</f>
        <v>18</v>
      </c>
      <c r="I134" s="118" t="s">
        <v>61</v>
      </c>
      <c r="J134" s="122"/>
      <c r="K134" s="217"/>
      <c r="L134" s="195">
        <f t="shared" si="19"/>
        <v>18</v>
      </c>
      <c r="M134" s="124" t="s">
        <v>61</v>
      </c>
    </row>
    <row r="135" spans="2:13" ht="17" thickBot="1" x14ac:dyDescent="0.4">
      <c r="B135" s="153" t="s">
        <v>145</v>
      </c>
      <c r="C135" s="179" t="s">
        <v>76</v>
      </c>
      <c r="D135" s="148">
        <v>5</v>
      </c>
      <c r="E135" s="128" t="s">
        <v>72</v>
      </c>
      <c r="F135" s="129"/>
      <c r="G135" s="130"/>
      <c r="H135" s="148">
        <f t="shared" si="20"/>
        <v>30</v>
      </c>
      <c r="I135" s="128" t="s">
        <v>61</v>
      </c>
      <c r="J135" s="155"/>
      <c r="K135" s="221"/>
      <c r="L135" s="213">
        <f t="shared" si="19"/>
        <v>30</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12</v>
      </c>
      <c r="I137" s="88" t="s">
        <v>21</v>
      </c>
      <c r="J137" s="58">
        <v>20</v>
      </c>
      <c r="K137" s="220" t="s">
        <v>60</v>
      </c>
      <c r="L137" s="216">
        <f t="shared" ref="L137:L142" si="22">H137/J137</f>
        <v>0.6</v>
      </c>
      <c r="M137" s="91" t="s">
        <v>61</v>
      </c>
    </row>
    <row r="138" spans="2:13" ht="16.5" x14ac:dyDescent="0.35">
      <c r="B138" s="27" t="s">
        <v>101</v>
      </c>
      <c r="C138" s="48" t="s">
        <v>76</v>
      </c>
      <c r="D138" s="65">
        <v>1</v>
      </c>
      <c r="E138" s="55" t="s">
        <v>22</v>
      </c>
      <c r="F138" s="62">
        <v>150</v>
      </c>
      <c r="G138" s="63" t="s">
        <v>20</v>
      </c>
      <c r="H138" s="65">
        <f t="shared" si="21"/>
        <v>6</v>
      </c>
      <c r="I138" s="55" t="s">
        <v>21</v>
      </c>
      <c r="J138" s="58">
        <v>20</v>
      </c>
      <c r="K138" s="219" t="s">
        <v>60</v>
      </c>
      <c r="L138" s="196">
        <f t="shared" si="22"/>
        <v>0.3</v>
      </c>
      <c r="M138" s="30" t="s">
        <v>61</v>
      </c>
    </row>
    <row r="139" spans="2:13" ht="16.5" x14ac:dyDescent="0.35">
      <c r="B139" s="86" t="s">
        <v>102</v>
      </c>
      <c r="C139" s="56" t="s">
        <v>76</v>
      </c>
      <c r="D139" s="112">
        <v>1</v>
      </c>
      <c r="E139" s="88" t="s">
        <v>22</v>
      </c>
      <c r="F139" s="89">
        <v>150</v>
      </c>
      <c r="G139" s="90" t="s">
        <v>20</v>
      </c>
      <c r="H139" s="112">
        <f t="shared" si="21"/>
        <v>6</v>
      </c>
      <c r="I139" s="88" t="s">
        <v>21</v>
      </c>
      <c r="J139" s="58">
        <v>20</v>
      </c>
      <c r="K139" s="220" t="s">
        <v>60</v>
      </c>
      <c r="L139" s="216">
        <f t="shared" si="22"/>
        <v>0.3</v>
      </c>
      <c r="M139" s="91" t="s">
        <v>61</v>
      </c>
    </row>
    <row r="140" spans="2:13" ht="16.5" x14ac:dyDescent="0.35">
      <c r="B140" s="27" t="s">
        <v>99</v>
      </c>
      <c r="C140" s="48" t="s">
        <v>84</v>
      </c>
      <c r="D140" s="65">
        <v>4</v>
      </c>
      <c r="E140" s="55" t="s">
        <v>22</v>
      </c>
      <c r="F140" s="62">
        <v>150</v>
      </c>
      <c r="G140" s="63" t="s">
        <v>20</v>
      </c>
      <c r="H140" s="65">
        <f t="shared" si="21"/>
        <v>24</v>
      </c>
      <c r="I140" s="55" t="s">
        <v>21</v>
      </c>
      <c r="J140" s="58">
        <v>20</v>
      </c>
      <c r="K140" s="219" t="s">
        <v>60</v>
      </c>
      <c r="L140" s="196">
        <f t="shared" si="22"/>
        <v>1.2</v>
      </c>
      <c r="M140" s="30" t="s">
        <v>61</v>
      </c>
    </row>
    <row r="141" spans="2:13" ht="17.5" x14ac:dyDescent="0.4">
      <c r="B141" s="92" t="s">
        <v>103</v>
      </c>
      <c r="C141" s="49" t="s">
        <v>84</v>
      </c>
      <c r="D141" s="97">
        <v>4</v>
      </c>
      <c r="E141" s="74" t="s">
        <v>22</v>
      </c>
      <c r="F141" s="59">
        <v>150</v>
      </c>
      <c r="G141" s="60" t="s">
        <v>20</v>
      </c>
      <c r="H141" s="97">
        <f t="shared" si="21"/>
        <v>24</v>
      </c>
      <c r="I141" s="74" t="s">
        <v>21</v>
      </c>
      <c r="J141" s="58">
        <v>20</v>
      </c>
      <c r="K141" s="219" t="s">
        <v>60</v>
      </c>
      <c r="L141" s="215">
        <f t="shared" si="22"/>
        <v>1.2</v>
      </c>
      <c r="M141" s="84" t="s">
        <v>61</v>
      </c>
    </row>
    <row r="142" spans="2:13" ht="16.5" x14ac:dyDescent="0.35">
      <c r="B142" s="85" t="s">
        <v>104</v>
      </c>
      <c r="C142" s="48" t="s">
        <v>84</v>
      </c>
      <c r="D142" s="65">
        <v>3</v>
      </c>
      <c r="E142" s="55" t="s">
        <v>22</v>
      </c>
      <c r="F142" s="62">
        <v>150</v>
      </c>
      <c r="G142" s="63" t="s">
        <v>20</v>
      </c>
      <c r="H142" s="65">
        <f t="shared" si="21"/>
        <v>18</v>
      </c>
      <c r="I142" s="55" t="s">
        <v>21</v>
      </c>
      <c r="J142" s="58">
        <v>20</v>
      </c>
      <c r="K142" s="219" t="s">
        <v>60</v>
      </c>
      <c r="L142" s="196">
        <f t="shared" si="22"/>
        <v>0.9</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0.06</v>
      </c>
      <c r="I144" s="118" t="s">
        <v>21</v>
      </c>
      <c r="J144" s="122">
        <v>1</v>
      </c>
      <c r="K144" s="217" t="s">
        <v>60</v>
      </c>
      <c r="L144" s="195">
        <f>H144/J144</f>
        <v>0.06</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240</v>
      </c>
      <c r="I146" s="118" t="s">
        <v>21</v>
      </c>
      <c r="J146" s="122">
        <v>30</v>
      </c>
      <c r="K146" s="217" t="s">
        <v>60</v>
      </c>
      <c r="L146" s="195">
        <f>H146/J146</f>
        <v>8</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3</v>
      </c>
      <c r="I148" s="118" t="s">
        <v>53</v>
      </c>
      <c r="J148" s="122"/>
      <c r="K148" s="217"/>
      <c r="L148" s="195">
        <f t="shared" ref="L148:L150" si="26">H148</f>
        <v>3</v>
      </c>
      <c r="M148" s="124" t="s">
        <v>53</v>
      </c>
    </row>
    <row r="149" spans="2:13" ht="17" thickBot="1" x14ac:dyDescent="0.4">
      <c r="B149" s="160"/>
      <c r="C149" s="179"/>
      <c r="D149" s="148">
        <v>1</v>
      </c>
      <c r="E149" s="128" t="s">
        <v>52</v>
      </c>
      <c r="F149" s="129">
        <v>100</v>
      </c>
      <c r="G149" s="130" t="s">
        <v>53</v>
      </c>
      <c r="H149" s="148">
        <f t="shared" si="25"/>
        <v>6</v>
      </c>
      <c r="I149" s="128" t="s">
        <v>53</v>
      </c>
      <c r="J149" s="155"/>
      <c r="K149" s="221"/>
      <c r="L149" s="213">
        <f t="shared" si="26"/>
        <v>6</v>
      </c>
      <c r="M149" s="156" t="s">
        <v>53</v>
      </c>
    </row>
    <row r="150" spans="2:13" ht="17" thickTop="1" x14ac:dyDescent="0.35">
      <c r="B150" s="115" t="s">
        <v>54</v>
      </c>
      <c r="C150" s="116"/>
      <c r="D150" s="158">
        <v>2</v>
      </c>
      <c r="E150" s="118" t="s">
        <v>52</v>
      </c>
      <c r="F150" s="119">
        <v>360</v>
      </c>
      <c r="G150" s="120" t="s">
        <v>53</v>
      </c>
      <c r="H150" s="158">
        <f t="shared" si="25"/>
        <v>12</v>
      </c>
      <c r="I150" s="118" t="s">
        <v>53</v>
      </c>
      <c r="J150" s="122"/>
      <c r="K150" s="217"/>
      <c r="L150" s="195">
        <f t="shared" si="26"/>
        <v>12</v>
      </c>
      <c r="M150" s="124" t="s">
        <v>53</v>
      </c>
    </row>
    <row r="151" spans="2:13" ht="17" thickBot="1" x14ac:dyDescent="0.4">
      <c r="B151" s="160"/>
      <c r="C151" s="179"/>
      <c r="D151" s="148">
        <v>4</v>
      </c>
      <c r="E151" s="128" t="s">
        <v>52</v>
      </c>
      <c r="F151" s="129">
        <v>360</v>
      </c>
      <c r="G151" s="130" t="s">
        <v>53</v>
      </c>
      <c r="H151" s="148">
        <f t="shared" si="25"/>
        <v>24</v>
      </c>
      <c r="I151" s="128" t="s">
        <v>53</v>
      </c>
      <c r="J151" s="155"/>
      <c r="K151" s="221"/>
      <c r="L151" s="213">
        <f>H151</f>
        <v>24</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D900B-A8B8-4683-A586-519D3CAFCD25}">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B18" sqref="B18"/>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7</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0.70000000000000007</v>
      </c>
      <c r="I18" s="118" t="s">
        <v>21</v>
      </c>
      <c r="J18" s="122">
        <v>3</v>
      </c>
      <c r="K18" s="217" t="s">
        <v>60</v>
      </c>
      <c r="L18" s="189">
        <f>H18/J18</f>
        <v>0.23333333333333336</v>
      </c>
      <c r="M18" s="124" t="s">
        <v>61</v>
      </c>
    </row>
    <row r="19" spans="2:13" ht="17" thickBot="1" x14ac:dyDescent="0.4">
      <c r="B19" s="125" t="s">
        <v>125</v>
      </c>
      <c r="C19" s="126" t="s">
        <v>91</v>
      </c>
      <c r="D19" s="127">
        <v>0.2</v>
      </c>
      <c r="E19" s="128" t="s">
        <v>22</v>
      </c>
      <c r="F19" s="129">
        <v>12</v>
      </c>
      <c r="G19" s="130" t="s">
        <v>21</v>
      </c>
      <c r="H19" s="205">
        <f>IF($H$13*D19&lt;=F19,$H$13*D19,F19)</f>
        <v>1.4000000000000001</v>
      </c>
      <c r="I19" s="132" t="s">
        <v>21</v>
      </c>
      <c r="J19" s="133">
        <v>3</v>
      </c>
      <c r="K19" s="218" t="s">
        <v>60</v>
      </c>
      <c r="L19" s="190">
        <f t="shared" ref="L19:L30" si="0">H19/J19</f>
        <v>0.46666666666666673</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1.4000000000000001</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7.0000000000000007E-2</v>
      </c>
      <c r="I23" s="137" t="s">
        <v>27</v>
      </c>
      <c r="J23" s="133">
        <v>500</v>
      </c>
      <c r="K23" s="218" t="s">
        <v>80</v>
      </c>
      <c r="L23" s="190">
        <f t="shared" si="0"/>
        <v>1.4000000000000001E-4</v>
      </c>
      <c r="M23" s="140" t="s">
        <v>105</v>
      </c>
    </row>
    <row r="24" spans="2:13" ht="17" thickTop="1" x14ac:dyDescent="0.35">
      <c r="B24" s="29" t="s">
        <v>23</v>
      </c>
      <c r="C24" s="48" t="s">
        <v>91</v>
      </c>
      <c r="D24" s="65">
        <v>5</v>
      </c>
      <c r="E24" s="55" t="s">
        <v>22</v>
      </c>
      <c r="F24" s="62">
        <v>300</v>
      </c>
      <c r="G24" s="63" t="s">
        <v>21</v>
      </c>
      <c r="H24" s="204">
        <f t="shared" si="1"/>
        <v>35</v>
      </c>
      <c r="I24" s="55" t="s">
        <v>21</v>
      </c>
      <c r="J24" s="58">
        <v>6</v>
      </c>
      <c r="K24" s="219" t="s">
        <v>60</v>
      </c>
      <c r="L24" s="191">
        <f t="shared" si="0"/>
        <v>5.833333333333333</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0.14000000000000001</v>
      </c>
      <c r="I26" s="118" t="s">
        <v>21</v>
      </c>
      <c r="J26" s="151">
        <v>1</v>
      </c>
      <c r="K26" s="217" t="s">
        <v>60</v>
      </c>
      <c r="L26" s="192">
        <f t="shared" si="0"/>
        <v>0.14000000000000001</v>
      </c>
      <c r="M26" s="124" t="s">
        <v>61</v>
      </c>
    </row>
    <row r="27" spans="2:13" ht="16.5" x14ac:dyDescent="0.35">
      <c r="B27" s="26" t="s">
        <v>160</v>
      </c>
      <c r="C27" s="51" t="s">
        <v>77</v>
      </c>
      <c r="D27" s="80">
        <v>0.02</v>
      </c>
      <c r="E27" s="68" t="s">
        <v>22</v>
      </c>
      <c r="F27" s="81">
        <v>1</v>
      </c>
      <c r="G27" s="82" t="s">
        <v>21</v>
      </c>
      <c r="H27" s="203">
        <f t="shared" si="1"/>
        <v>0.14000000000000001</v>
      </c>
      <c r="I27" s="68" t="s">
        <v>21</v>
      </c>
      <c r="J27" s="61">
        <v>1</v>
      </c>
      <c r="K27" s="220" t="s">
        <v>60</v>
      </c>
      <c r="L27" s="193">
        <f t="shared" si="0"/>
        <v>0.14000000000000001</v>
      </c>
      <c r="M27" s="45" t="s">
        <v>61</v>
      </c>
    </row>
    <row r="28" spans="2:13" ht="16.5" x14ac:dyDescent="0.35">
      <c r="B28" s="98" t="s">
        <v>161</v>
      </c>
      <c r="C28" s="48" t="s">
        <v>77</v>
      </c>
      <c r="D28" s="69">
        <v>0.02</v>
      </c>
      <c r="E28" s="55" t="s">
        <v>22</v>
      </c>
      <c r="F28" s="62">
        <v>3</v>
      </c>
      <c r="G28" s="63" t="s">
        <v>21</v>
      </c>
      <c r="H28" s="199">
        <f t="shared" si="1"/>
        <v>0.14000000000000001</v>
      </c>
      <c r="I28" s="55" t="s">
        <v>21</v>
      </c>
      <c r="J28" s="61">
        <v>1</v>
      </c>
      <c r="K28" s="219" t="s">
        <v>60</v>
      </c>
      <c r="L28" s="194">
        <f t="shared" si="0"/>
        <v>0.14000000000000001</v>
      </c>
      <c r="M28" s="30" t="s">
        <v>61</v>
      </c>
    </row>
    <row r="29" spans="2:13" ht="17" thickBot="1" x14ac:dyDescent="0.4">
      <c r="B29" s="153" t="s">
        <v>124</v>
      </c>
      <c r="C29" s="126" t="s">
        <v>78</v>
      </c>
      <c r="D29" s="146">
        <v>0.04</v>
      </c>
      <c r="E29" s="128" t="s">
        <v>22</v>
      </c>
      <c r="F29" s="129">
        <v>2</v>
      </c>
      <c r="G29" s="130" t="s">
        <v>21</v>
      </c>
      <c r="H29" s="127">
        <f t="shared" si="1"/>
        <v>0.28000000000000003</v>
      </c>
      <c r="I29" s="128" t="s">
        <v>21</v>
      </c>
      <c r="J29" s="155">
        <v>1</v>
      </c>
      <c r="K29" s="221" t="s">
        <v>60</v>
      </c>
      <c r="L29" s="208">
        <f t="shared" si="0"/>
        <v>0.28000000000000003</v>
      </c>
      <c r="M29" s="156" t="s">
        <v>61</v>
      </c>
    </row>
    <row r="30" spans="2:13" ht="17" thickTop="1" x14ac:dyDescent="0.35">
      <c r="B30" s="157" t="s">
        <v>156</v>
      </c>
      <c r="C30" s="116" t="s">
        <v>91</v>
      </c>
      <c r="D30" s="158">
        <v>20</v>
      </c>
      <c r="E30" s="118" t="s">
        <v>22</v>
      </c>
      <c r="F30" s="119">
        <v>1000</v>
      </c>
      <c r="G30" s="120" t="s">
        <v>21</v>
      </c>
      <c r="H30" s="202">
        <f t="shared" si="1"/>
        <v>140</v>
      </c>
      <c r="I30" s="118" t="s">
        <v>21</v>
      </c>
      <c r="J30" s="151">
        <v>100</v>
      </c>
      <c r="K30" s="217" t="s">
        <v>60</v>
      </c>
      <c r="L30" s="192">
        <f t="shared" si="0"/>
        <v>1.4</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4.2</v>
      </c>
      <c r="I32" s="118" t="s">
        <v>21</v>
      </c>
      <c r="J32" s="151">
        <v>10</v>
      </c>
      <c r="K32" s="217" t="s">
        <v>60</v>
      </c>
      <c r="L32" s="192">
        <f>H32/J32</f>
        <v>0.42000000000000004</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7</v>
      </c>
      <c r="I34" s="118" t="s">
        <v>34</v>
      </c>
      <c r="J34" s="151">
        <v>4</v>
      </c>
      <c r="K34" s="217" t="s">
        <v>80</v>
      </c>
      <c r="L34" s="192">
        <f t="shared" ref="L34:L37" si="2">H34/J34</f>
        <v>1.75</v>
      </c>
      <c r="M34" s="124" t="s">
        <v>61</v>
      </c>
    </row>
    <row r="35" spans="2:13" ht="16.5" x14ac:dyDescent="0.35">
      <c r="B35" s="28" t="s">
        <v>163</v>
      </c>
      <c r="C35" s="51" t="s">
        <v>76</v>
      </c>
      <c r="D35" s="97">
        <v>2</v>
      </c>
      <c r="E35" s="74" t="s">
        <v>33</v>
      </c>
      <c r="F35" s="59"/>
      <c r="G35" s="60"/>
      <c r="H35" s="112">
        <f>$H$13*D35</f>
        <v>14</v>
      </c>
      <c r="I35" s="74" t="s">
        <v>34</v>
      </c>
      <c r="J35" s="58">
        <v>4</v>
      </c>
      <c r="K35" s="219" t="s">
        <v>80</v>
      </c>
      <c r="L35" s="209">
        <f t="shared" si="2"/>
        <v>3.5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21</v>
      </c>
      <c r="I37" s="163" t="s">
        <v>21</v>
      </c>
      <c r="J37" s="155">
        <v>100</v>
      </c>
      <c r="K37" s="218" t="s">
        <v>80</v>
      </c>
      <c r="L37" s="210">
        <f t="shared" si="2"/>
        <v>0.21</v>
      </c>
      <c r="M37" s="167" t="s">
        <v>61</v>
      </c>
    </row>
    <row r="38" spans="2:13" ht="17" thickTop="1" x14ac:dyDescent="0.35">
      <c r="B38" s="29" t="s">
        <v>165</v>
      </c>
      <c r="C38" s="48" t="s">
        <v>76</v>
      </c>
      <c r="D38" s="65">
        <v>5</v>
      </c>
      <c r="E38" s="55" t="s">
        <v>72</v>
      </c>
      <c r="F38" s="62">
        <v>250</v>
      </c>
      <c r="G38" s="63" t="s">
        <v>61</v>
      </c>
      <c r="H38" s="200">
        <f t="shared" si="3"/>
        <v>35</v>
      </c>
      <c r="I38" s="55" t="s">
        <v>61</v>
      </c>
      <c r="J38" s="61"/>
      <c r="K38" s="219"/>
      <c r="L38" s="194">
        <f t="shared" ref="L38:L40" si="4">H38</f>
        <v>35</v>
      </c>
      <c r="M38" s="30" t="s">
        <v>61</v>
      </c>
    </row>
    <row r="39" spans="2:13" ht="16.5" x14ac:dyDescent="0.35">
      <c r="B39" s="28" t="s">
        <v>166</v>
      </c>
      <c r="C39" s="51" t="s">
        <v>76</v>
      </c>
      <c r="D39" s="97">
        <v>2</v>
      </c>
      <c r="E39" s="74" t="s">
        <v>72</v>
      </c>
      <c r="F39" s="59">
        <v>100</v>
      </c>
      <c r="G39" s="60" t="s">
        <v>61</v>
      </c>
      <c r="H39" s="97">
        <f t="shared" si="3"/>
        <v>14</v>
      </c>
      <c r="I39" s="74" t="s">
        <v>61</v>
      </c>
      <c r="J39" s="58"/>
      <c r="K39" s="219"/>
      <c r="L39" s="209">
        <f t="shared" si="4"/>
        <v>14</v>
      </c>
      <c r="M39" s="84" t="s">
        <v>61</v>
      </c>
    </row>
    <row r="40" spans="2:13" ht="16.5" x14ac:dyDescent="0.35">
      <c r="B40" s="85" t="s">
        <v>167</v>
      </c>
      <c r="C40" s="48" t="s">
        <v>76</v>
      </c>
      <c r="D40" s="65">
        <v>1</v>
      </c>
      <c r="E40" s="55" t="s">
        <v>72</v>
      </c>
      <c r="F40" s="62">
        <v>50</v>
      </c>
      <c r="G40" s="63" t="s">
        <v>61</v>
      </c>
      <c r="H40" s="65">
        <f t="shared" si="3"/>
        <v>7</v>
      </c>
      <c r="I40" s="55" t="s">
        <v>61</v>
      </c>
      <c r="J40" s="58"/>
      <c r="K40" s="219"/>
      <c r="L40" s="191">
        <f t="shared" si="4"/>
        <v>7</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1.05</v>
      </c>
      <c r="I42" s="55" t="s">
        <v>21</v>
      </c>
      <c r="J42" s="61">
        <v>5</v>
      </c>
      <c r="K42" s="219" t="s">
        <v>60</v>
      </c>
      <c r="L42" s="194">
        <f>H42/J42</f>
        <v>0.21000000000000002</v>
      </c>
      <c r="M42" s="30" t="s">
        <v>61</v>
      </c>
    </row>
    <row r="43" spans="2:13" ht="16.5" x14ac:dyDescent="0.35">
      <c r="B43" s="28" t="s">
        <v>139</v>
      </c>
      <c r="C43" s="51" t="s">
        <v>79</v>
      </c>
      <c r="D43" s="95">
        <v>0.5</v>
      </c>
      <c r="E43" s="74" t="s">
        <v>22</v>
      </c>
      <c r="F43" s="59">
        <v>20</v>
      </c>
      <c r="G43" s="60" t="s">
        <v>21</v>
      </c>
      <c r="H43" s="95">
        <f t="shared" si="5"/>
        <v>3.5</v>
      </c>
      <c r="I43" s="74" t="s">
        <v>21</v>
      </c>
      <c r="J43" s="58"/>
      <c r="K43" s="219"/>
      <c r="L43" s="209"/>
      <c r="M43" s="84"/>
    </row>
    <row r="44" spans="2:13" ht="16.5" x14ac:dyDescent="0.35">
      <c r="B44" s="85" t="s">
        <v>153</v>
      </c>
      <c r="C44" s="48" t="s">
        <v>79</v>
      </c>
      <c r="D44" s="110">
        <v>0.3</v>
      </c>
      <c r="E44" s="55" t="s">
        <v>22</v>
      </c>
      <c r="F44" s="62">
        <v>20</v>
      </c>
      <c r="G44" s="63" t="s">
        <v>21</v>
      </c>
      <c r="H44" s="110">
        <f t="shared" si="5"/>
        <v>2.1</v>
      </c>
      <c r="I44" s="55" t="s">
        <v>21</v>
      </c>
      <c r="J44" s="58"/>
      <c r="K44" s="219"/>
      <c r="L44" s="191"/>
      <c r="M44" s="30"/>
    </row>
    <row r="45" spans="2:13" ht="17" thickBot="1" x14ac:dyDescent="0.4">
      <c r="B45" s="153" t="s">
        <v>154</v>
      </c>
      <c r="C45" s="126" t="s">
        <v>79</v>
      </c>
      <c r="D45" s="127">
        <v>0.2</v>
      </c>
      <c r="E45" s="128" t="s">
        <v>22</v>
      </c>
      <c r="F45" s="129">
        <v>20</v>
      </c>
      <c r="G45" s="130" t="s">
        <v>21</v>
      </c>
      <c r="H45" s="148">
        <f t="shared" si="5"/>
        <v>1.4000000000000001</v>
      </c>
      <c r="I45" s="128" t="s">
        <v>21</v>
      </c>
      <c r="J45" s="155"/>
      <c r="K45" s="221"/>
      <c r="L45" s="208"/>
      <c r="M45" s="156"/>
    </row>
    <row r="46" spans="2:13" ht="17" thickTop="1" x14ac:dyDescent="0.35">
      <c r="B46" s="29" t="s">
        <v>169</v>
      </c>
      <c r="C46" s="48" t="s">
        <v>76</v>
      </c>
      <c r="D46" s="65">
        <v>1</v>
      </c>
      <c r="E46" s="55" t="s">
        <v>22</v>
      </c>
      <c r="F46" s="62">
        <v>50</v>
      </c>
      <c r="G46" s="63" t="s">
        <v>21</v>
      </c>
      <c r="H46" s="200">
        <f t="shared" si="5"/>
        <v>7</v>
      </c>
      <c r="I46" s="55" t="s">
        <v>21</v>
      </c>
      <c r="J46" s="61">
        <v>50</v>
      </c>
      <c r="K46" s="219" t="s">
        <v>60</v>
      </c>
      <c r="L46" s="194">
        <f t="shared" ref="L46:L61" si="6">H46/J46</f>
        <v>0.14000000000000001</v>
      </c>
      <c r="M46" s="30" t="s">
        <v>61</v>
      </c>
    </row>
    <row r="47" spans="2:13" ht="17" thickBot="1" x14ac:dyDescent="0.4">
      <c r="B47" s="153"/>
      <c r="C47" s="126" t="s">
        <v>88</v>
      </c>
      <c r="D47" s="148">
        <v>1</v>
      </c>
      <c r="E47" s="128" t="s">
        <v>22</v>
      </c>
      <c r="F47" s="129">
        <v>50</v>
      </c>
      <c r="G47" s="130" t="s">
        <v>21</v>
      </c>
      <c r="H47" s="148">
        <f t="shared" si="5"/>
        <v>7</v>
      </c>
      <c r="I47" s="128" t="s">
        <v>21</v>
      </c>
      <c r="J47" s="155">
        <f>12.5/5</f>
        <v>2.5</v>
      </c>
      <c r="K47" s="221" t="s">
        <v>60</v>
      </c>
      <c r="L47" s="208">
        <f t="shared" si="6"/>
        <v>2.8</v>
      </c>
      <c r="M47" s="156" t="s">
        <v>61</v>
      </c>
    </row>
    <row r="48" spans="2:13" ht="17" thickTop="1" x14ac:dyDescent="0.35">
      <c r="B48" s="29" t="s">
        <v>26</v>
      </c>
      <c r="C48" s="48" t="s">
        <v>76</v>
      </c>
      <c r="D48" s="65">
        <v>5</v>
      </c>
      <c r="E48" s="66" t="s">
        <v>27</v>
      </c>
      <c r="F48" s="62" t="s">
        <v>28</v>
      </c>
      <c r="G48" s="63"/>
      <c r="H48" s="200">
        <f t="shared" si="5"/>
        <v>35</v>
      </c>
      <c r="I48" s="66" t="s">
        <v>29</v>
      </c>
      <c r="J48" s="61">
        <v>12.5</v>
      </c>
      <c r="K48" s="219" t="s">
        <v>60</v>
      </c>
      <c r="L48" s="194">
        <f t="shared" si="6"/>
        <v>2.8</v>
      </c>
      <c r="M48" s="114" t="s">
        <v>64</v>
      </c>
    </row>
    <row r="49" spans="2:13" ht="16.5" x14ac:dyDescent="0.35">
      <c r="B49" s="28"/>
      <c r="C49" s="51" t="s">
        <v>76</v>
      </c>
      <c r="D49" s="97">
        <v>10</v>
      </c>
      <c r="E49" s="76" t="s">
        <v>27</v>
      </c>
      <c r="F49" s="59" t="s">
        <v>28</v>
      </c>
      <c r="G49" s="60"/>
      <c r="H49" s="97">
        <f t="shared" si="5"/>
        <v>70</v>
      </c>
      <c r="I49" s="76" t="s">
        <v>29</v>
      </c>
      <c r="J49" s="58">
        <v>12.5</v>
      </c>
      <c r="K49" s="219" t="s">
        <v>60</v>
      </c>
      <c r="L49" s="209">
        <f t="shared" si="6"/>
        <v>5.6</v>
      </c>
      <c r="M49" s="96" t="s">
        <v>64</v>
      </c>
    </row>
    <row r="50" spans="2:13" ht="16.5" x14ac:dyDescent="0.35">
      <c r="B50" s="85"/>
      <c r="C50" s="48" t="s">
        <v>76</v>
      </c>
      <c r="D50" s="65">
        <v>15</v>
      </c>
      <c r="E50" s="66" t="s">
        <v>27</v>
      </c>
      <c r="F50" s="62" t="s">
        <v>28</v>
      </c>
      <c r="G50" s="63"/>
      <c r="H50" s="65">
        <f t="shared" si="5"/>
        <v>105</v>
      </c>
      <c r="I50" s="66" t="s">
        <v>29</v>
      </c>
      <c r="J50" s="58">
        <v>12.5</v>
      </c>
      <c r="K50" s="219" t="s">
        <v>60</v>
      </c>
      <c r="L50" s="191">
        <f t="shared" si="6"/>
        <v>8.4</v>
      </c>
      <c r="M50" s="114" t="s">
        <v>64</v>
      </c>
    </row>
    <row r="51" spans="2:13" ht="17" thickBot="1" x14ac:dyDescent="0.4">
      <c r="B51" s="153"/>
      <c r="C51" s="126" t="s">
        <v>76</v>
      </c>
      <c r="D51" s="148">
        <v>20</v>
      </c>
      <c r="E51" s="137" t="s">
        <v>27</v>
      </c>
      <c r="F51" s="129" t="s">
        <v>28</v>
      </c>
      <c r="G51" s="130"/>
      <c r="H51" s="148">
        <f t="shared" si="5"/>
        <v>140</v>
      </c>
      <c r="I51" s="137" t="s">
        <v>29</v>
      </c>
      <c r="J51" s="155">
        <v>12.5</v>
      </c>
      <c r="K51" s="221" t="s">
        <v>60</v>
      </c>
      <c r="L51" s="208">
        <f t="shared" si="6"/>
        <v>11.2</v>
      </c>
      <c r="M51" s="168" t="s">
        <v>64</v>
      </c>
    </row>
    <row r="52" spans="2:13" ht="17" thickTop="1" x14ac:dyDescent="0.35">
      <c r="B52" s="29" t="s">
        <v>30</v>
      </c>
      <c r="C52" s="48" t="s">
        <v>76</v>
      </c>
      <c r="D52" s="65">
        <v>5</v>
      </c>
      <c r="E52" s="66" t="s">
        <v>27</v>
      </c>
      <c r="F52" s="62" t="s">
        <v>28</v>
      </c>
      <c r="G52" s="63"/>
      <c r="H52" s="200">
        <f t="shared" si="5"/>
        <v>35</v>
      </c>
      <c r="I52" s="66" t="s">
        <v>29</v>
      </c>
      <c r="J52" s="61">
        <v>3.2</v>
      </c>
      <c r="K52" s="219" t="s">
        <v>60</v>
      </c>
      <c r="L52" s="194">
        <f t="shared" si="6"/>
        <v>10.9375</v>
      </c>
      <c r="M52" s="114" t="s">
        <v>64</v>
      </c>
    </row>
    <row r="53" spans="2:13" ht="19.5" x14ac:dyDescent="0.5">
      <c r="B53" s="28" t="s">
        <v>170</v>
      </c>
      <c r="C53" s="51" t="s">
        <v>76</v>
      </c>
      <c r="D53" s="97">
        <v>10</v>
      </c>
      <c r="E53" s="76" t="s">
        <v>27</v>
      </c>
      <c r="F53" s="59" t="s">
        <v>28</v>
      </c>
      <c r="G53" s="60"/>
      <c r="H53" s="97">
        <f t="shared" si="5"/>
        <v>70</v>
      </c>
      <c r="I53" s="76" t="s">
        <v>29</v>
      </c>
      <c r="J53" s="58">
        <v>3.2</v>
      </c>
      <c r="K53" s="219" t="s">
        <v>60</v>
      </c>
      <c r="L53" s="209">
        <f t="shared" si="6"/>
        <v>21.875</v>
      </c>
      <c r="M53" s="96" t="s">
        <v>64</v>
      </c>
    </row>
    <row r="54" spans="2:13" ht="16.5" x14ac:dyDescent="0.35">
      <c r="B54" s="85"/>
      <c r="C54" s="48" t="s">
        <v>76</v>
      </c>
      <c r="D54" s="65">
        <v>15</v>
      </c>
      <c r="E54" s="66" t="s">
        <v>27</v>
      </c>
      <c r="F54" s="62" t="s">
        <v>28</v>
      </c>
      <c r="G54" s="63"/>
      <c r="H54" s="65">
        <f t="shared" si="5"/>
        <v>105</v>
      </c>
      <c r="I54" s="66" t="s">
        <v>29</v>
      </c>
      <c r="J54" s="58">
        <v>3.2</v>
      </c>
      <c r="K54" s="219" t="s">
        <v>60</v>
      </c>
      <c r="L54" s="191">
        <f t="shared" si="6"/>
        <v>32.8125</v>
      </c>
      <c r="M54" s="114" t="s">
        <v>64</v>
      </c>
    </row>
    <row r="55" spans="2:13" ht="17" thickBot="1" x14ac:dyDescent="0.4">
      <c r="B55" s="153"/>
      <c r="C55" s="126" t="s">
        <v>76</v>
      </c>
      <c r="D55" s="148">
        <v>20</v>
      </c>
      <c r="E55" s="137" t="s">
        <v>27</v>
      </c>
      <c r="F55" s="129" t="s">
        <v>28</v>
      </c>
      <c r="G55" s="130"/>
      <c r="H55" s="148">
        <f t="shared" si="5"/>
        <v>140</v>
      </c>
      <c r="I55" s="137" t="s">
        <v>29</v>
      </c>
      <c r="J55" s="155">
        <v>3.2</v>
      </c>
      <c r="K55" s="221" t="s">
        <v>60</v>
      </c>
      <c r="L55" s="208">
        <f t="shared" si="6"/>
        <v>43.75</v>
      </c>
      <c r="M55" s="168" t="s">
        <v>64</v>
      </c>
    </row>
    <row r="56" spans="2:13" ht="17" thickTop="1" x14ac:dyDescent="0.35">
      <c r="B56" s="115" t="s">
        <v>172</v>
      </c>
      <c r="C56" s="116" t="s">
        <v>91</v>
      </c>
      <c r="D56" s="141">
        <v>0.03</v>
      </c>
      <c r="E56" s="118" t="s">
        <v>22</v>
      </c>
      <c r="F56" s="119">
        <v>1</v>
      </c>
      <c r="G56" s="120" t="s">
        <v>21</v>
      </c>
      <c r="H56" s="192">
        <f t="shared" si="5"/>
        <v>0.21</v>
      </c>
      <c r="I56" s="118" t="s">
        <v>21</v>
      </c>
      <c r="J56" s="151">
        <v>0.1</v>
      </c>
      <c r="K56" s="217" t="s">
        <v>60</v>
      </c>
      <c r="L56" s="192">
        <f t="shared" si="6"/>
        <v>2.0999999999999996</v>
      </c>
      <c r="M56" s="124" t="s">
        <v>61</v>
      </c>
    </row>
    <row r="57" spans="2:13" ht="16.5" x14ac:dyDescent="0.35">
      <c r="B57" s="28" t="s">
        <v>171</v>
      </c>
      <c r="C57" s="51" t="s">
        <v>91</v>
      </c>
      <c r="D57" s="93">
        <v>0.01</v>
      </c>
      <c r="E57" s="74" t="s">
        <v>22</v>
      </c>
      <c r="F57" s="59">
        <v>1</v>
      </c>
      <c r="G57" s="60" t="s">
        <v>21</v>
      </c>
      <c r="H57" s="93">
        <f t="shared" si="5"/>
        <v>7.0000000000000007E-2</v>
      </c>
      <c r="I57" s="74" t="s">
        <v>21</v>
      </c>
      <c r="J57" s="58">
        <v>0.1</v>
      </c>
      <c r="K57" s="219" t="s">
        <v>60</v>
      </c>
      <c r="L57" s="209">
        <f t="shared" si="6"/>
        <v>0.70000000000000007</v>
      </c>
      <c r="M57" s="84" t="s">
        <v>61</v>
      </c>
    </row>
    <row r="58" spans="2:13" ht="16.5" x14ac:dyDescent="0.35">
      <c r="B58" s="85" t="s">
        <v>174</v>
      </c>
      <c r="C58" s="48" t="s">
        <v>78</v>
      </c>
      <c r="D58" s="69">
        <v>0.05</v>
      </c>
      <c r="E58" s="55" t="s">
        <v>32</v>
      </c>
      <c r="F58" s="77">
        <v>2.5</v>
      </c>
      <c r="G58" s="63" t="s">
        <v>21</v>
      </c>
      <c r="H58" s="69">
        <f t="shared" si="5"/>
        <v>0.35000000000000003</v>
      </c>
      <c r="I58" s="55" t="s">
        <v>21</v>
      </c>
      <c r="J58" s="58">
        <v>0.1</v>
      </c>
      <c r="K58" s="219" t="s">
        <v>60</v>
      </c>
      <c r="L58" s="191">
        <f t="shared" si="6"/>
        <v>3.5</v>
      </c>
      <c r="M58" s="30" t="s">
        <v>61</v>
      </c>
    </row>
    <row r="59" spans="2:13" ht="16.5" x14ac:dyDescent="0.35">
      <c r="B59" s="28" t="s">
        <v>173</v>
      </c>
      <c r="C59" s="51" t="s">
        <v>78</v>
      </c>
      <c r="D59" s="95">
        <v>0.1</v>
      </c>
      <c r="E59" s="74" t="s">
        <v>22</v>
      </c>
      <c r="F59" s="94">
        <v>2.5</v>
      </c>
      <c r="G59" s="60" t="s">
        <v>21</v>
      </c>
      <c r="H59" s="95">
        <f t="shared" si="5"/>
        <v>0.70000000000000007</v>
      </c>
      <c r="I59" s="74" t="s">
        <v>21</v>
      </c>
      <c r="J59" s="58">
        <v>1</v>
      </c>
      <c r="K59" s="219" t="s">
        <v>60</v>
      </c>
      <c r="L59" s="209">
        <f t="shared" si="6"/>
        <v>0.70000000000000007</v>
      </c>
      <c r="M59" s="84" t="s">
        <v>61</v>
      </c>
    </row>
    <row r="60" spans="2:13" ht="16.5" x14ac:dyDescent="0.35">
      <c r="B60" s="85" t="s">
        <v>65</v>
      </c>
      <c r="C60" s="48" t="s">
        <v>91</v>
      </c>
      <c r="D60" s="110">
        <v>0.1</v>
      </c>
      <c r="E60" s="66" t="s">
        <v>27</v>
      </c>
      <c r="F60" s="62">
        <v>1</v>
      </c>
      <c r="G60" s="113" t="s">
        <v>27</v>
      </c>
      <c r="H60" s="110">
        <f t="shared" si="5"/>
        <v>0.70000000000000007</v>
      </c>
      <c r="I60" s="66" t="s">
        <v>29</v>
      </c>
      <c r="J60" s="58">
        <v>0.1</v>
      </c>
      <c r="K60" s="219" t="s">
        <v>60</v>
      </c>
      <c r="L60" s="191">
        <f t="shared" si="6"/>
        <v>7</v>
      </c>
      <c r="M60" s="114" t="s">
        <v>64</v>
      </c>
    </row>
    <row r="61" spans="2:13" ht="17" thickBot="1" x14ac:dyDescent="0.4">
      <c r="B61" s="153" t="s">
        <v>97</v>
      </c>
      <c r="C61" s="126" t="s">
        <v>84</v>
      </c>
      <c r="D61" s="146">
        <v>0.01</v>
      </c>
      <c r="E61" s="128" t="s">
        <v>22</v>
      </c>
      <c r="F61" s="169">
        <v>0.3</v>
      </c>
      <c r="G61" s="130" t="s">
        <v>21</v>
      </c>
      <c r="H61" s="146">
        <f t="shared" si="5"/>
        <v>7.0000000000000007E-2</v>
      </c>
      <c r="I61" s="128" t="s">
        <v>21</v>
      </c>
      <c r="J61" s="155">
        <v>1</v>
      </c>
      <c r="K61" s="221" t="s">
        <v>60</v>
      </c>
      <c r="L61" s="208">
        <f t="shared" si="6"/>
        <v>7.0000000000000007E-2</v>
      </c>
      <c r="M61" s="156" t="s">
        <v>61</v>
      </c>
    </row>
    <row r="62" spans="2:13" ht="17" thickTop="1" x14ac:dyDescent="0.35">
      <c r="B62" s="136" t="s">
        <v>137</v>
      </c>
      <c r="C62" s="170" t="s">
        <v>118</v>
      </c>
      <c r="D62" s="141">
        <v>0.05</v>
      </c>
      <c r="E62" s="118" t="s">
        <v>72</v>
      </c>
      <c r="F62" s="149">
        <v>0.5</v>
      </c>
      <c r="G62" s="120" t="s">
        <v>61</v>
      </c>
      <c r="H62" s="69">
        <f t="shared" si="5"/>
        <v>0.35000000000000003</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3500</v>
      </c>
      <c r="G64" s="120" t="s">
        <v>34</v>
      </c>
      <c r="H64" s="158">
        <f t="shared" si="5"/>
        <v>700</v>
      </c>
      <c r="I64" s="118" t="s">
        <v>34</v>
      </c>
      <c r="J64" s="122">
        <v>10</v>
      </c>
      <c r="K64" s="217" t="s">
        <v>60</v>
      </c>
      <c r="L64" s="189">
        <f t="shared" ref="L64:L76" si="7">H64/J64</f>
        <v>70</v>
      </c>
      <c r="M64" s="124" t="s">
        <v>61</v>
      </c>
    </row>
    <row r="65" spans="2:13" ht="17" thickBot="1" x14ac:dyDescent="0.4">
      <c r="B65" s="153" t="s">
        <v>175</v>
      </c>
      <c r="C65" s="126" t="s">
        <v>76</v>
      </c>
      <c r="D65" s="148">
        <v>100</v>
      </c>
      <c r="E65" s="137" t="s">
        <v>27</v>
      </c>
      <c r="F65" s="129">
        <v>1000</v>
      </c>
      <c r="G65" s="138" t="s">
        <v>27</v>
      </c>
      <c r="H65" s="148">
        <f t="shared" si="5"/>
        <v>700</v>
      </c>
      <c r="I65" s="137" t="s">
        <v>27</v>
      </c>
      <c r="J65" s="155">
        <v>10</v>
      </c>
      <c r="K65" s="221" t="s">
        <v>60</v>
      </c>
      <c r="L65" s="208">
        <f t="shared" si="7"/>
        <v>70</v>
      </c>
      <c r="M65" s="168" t="s">
        <v>176</v>
      </c>
    </row>
    <row r="66" spans="2:13" ht="17" thickTop="1" x14ac:dyDescent="0.35">
      <c r="B66" s="75" t="s">
        <v>74</v>
      </c>
      <c r="C66" s="53" t="s">
        <v>76</v>
      </c>
      <c r="D66" s="110">
        <v>0.1</v>
      </c>
      <c r="E66" s="55" t="s">
        <v>22</v>
      </c>
      <c r="F66" s="62">
        <v>20</v>
      </c>
      <c r="G66" s="63" t="s">
        <v>21</v>
      </c>
      <c r="H66" s="110">
        <f t="shared" si="5"/>
        <v>0.70000000000000007</v>
      </c>
      <c r="I66" s="55" t="s">
        <v>21</v>
      </c>
      <c r="J66" s="58">
        <v>2</v>
      </c>
      <c r="K66" s="219" t="s">
        <v>60</v>
      </c>
      <c r="L66" s="191">
        <f t="shared" si="7"/>
        <v>0.35000000000000003</v>
      </c>
      <c r="M66" s="30" t="s">
        <v>61</v>
      </c>
    </row>
    <row r="67" spans="2:13" ht="17" thickBot="1" x14ac:dyDescent="0.4">
      <c r="B67" s="153" t="s">
        <v>89</v>
      </c>
      <c r="C67" s="126" t="s">
        <v>76</v>
      </c>
      <c r="D67" s="127">
        <v>0.3</v>
      </c>
      <c r="E67" s="128" t="s">
        <v>22</v>
      </c>
      <c r="F67" s="129">
        <v>20</v>
      </c>
      <c r="G67" s="130" t="s">
        <v>21</v>
      </c>
      <c r="H67" s="127">
        <f t="shared" si="5"/>
        <v>2.1</v>
      </c>
      <c r="I67" s="128" t="s">
        <v>21</v>
      </c>
      <c r="J67" s="155">
        <v>2</v>
      </c>
      <c r="K67" s="221" t="s">
        <v>60</v>
      </c>
      <c r="L67" s="208">
        <f t="shared" si="7"/>
        <v>1.05</v>
      </c>
      <c r="M67" s="156" t="s">
        <v>61</v>
      </c>
    </row>
    <row r="68" spans="2:13" ht="17" thickTop="1" x14ac:dyDescent="0.35">
      <c r="B68" s="136" t="s">
        <v>81</v>
      </c>
      <c r="C68" s="170" t="s">
        <v>77</v>
      </c>
      <c r="D68" s="158">
        <v>1</v>
      </c>
      <c r="E68" s="118" t="s">
        <v>33</v>
      </c>
      <c r="F68" s="119">
        <v>50</v>
      </c>
      <c r="G68" s="120" t="s">
        <v>34</v>
      </c>
      <c r="H68" s="158">
        <f t="shared" si="5"/>
        <v>7</v>
      </c>
      <c r="I68" s="118" t="s">
        <v>34</v>
      </c>
      <c r="J68" s="122">
        <v>50</v>
      </c>
      <c r="K68" s="217" t="s">
        <v>80</v>
      </c>
      <c r="L68" s="189">
        <f t="shared" si="7"/>
        <v>0.14000000000000001</v>
      </c>
      <c r="M68" s="124" t="s">
        <v>61</v>
      </c>
    </row>
    <row r="69" spans="2:13" ht="17" thickBot="1" x14ac:dyDescent="0.4">
      <c r="B69" s="153" t="s">
        <v>82</v>
      </c>
      <c r="C69" s="126" t="s">
        <v>83</v>
      </c>
      <c r="D69" s="148">
        <v>2</v>
      </c>
      <c r="E69" s="128" t="s">
        <v>33</v>
      </c>
      <c r="F69" s="129">
        <v>100</v>
      </c>
      <c r="G69" s="130" t="s">
        <v>34</v>
      </c>
      <c r="H69" s="148">
        <f t="shared" si="5"/>
        <v>14</v>
      </c>
      <c r="I69" s="128" t="s">
        <v>34</v>
      </c>
      <c r="J69" s="155">
        <v>50</v>
      </c>
      <c r="K69" s="221" t="s">
        <v>80</v>
      </c>
      <c r="L69" s="208">
        <f t="shared" si="7"/>
        <v>0.28000000000000003</v>
      </c>
      <c r="M69" s="156" t="s">
        <v>61</v>
      </c>
    </row>
    <row r="70" spans="2:13" ht="17" thickTop="1" x14ac:dyDescent="0.35">
      <c r="B70" s="136" t="s">
        <v>36</v>
      </c>
      <c r="C70" s="170" t="s">
        <v>76</v>
      </c>
      <c r="D70" s="141">
        <v>0.01</v>
      </c>
      <c r="E70" s="118" t="s">
        <v>22</v>
      </c>
      <c r="F70" s="149">
        <v>0.2</v>
      </c>
      <c r="G70" s="120" t="s">
        <v>21</v>
      </c>
      <c r="H70" s="141">
        <f t="shared" si="5"/>
        <v>7.0000000000000007E-2</v>
      </c>
      <c r="I70" s="118" t="s">
        <v>21</v>
      </c>
      <c r="J70" s="122">
        <v>0.1</v>
      </c>
      <c r="K70" s="217" t="s">
        <v>60</v>
      </c>
      <c r="L70" s="189">
        <f t="shared" si="7"/>
        <v>0.70000000000000007</v>
      </c>
      <c r="M70" s="124" t="s">
        <v>61</v>
      </c>
    </row>
    <row r="71" spans="2:13" ht="17" thickBot="1" x14ac:dyDescent="0.4">
      <c r="B71" s="153" t="s">
        <v>177</v>
      </c>
      <c r="C71" s="126" t="s">
        <v>76</v>
      </c>
      <c r="D71" s="146">
        <v>0.02</v>
      </c>
      <c r="E71" s="128" t="s">
        <v>22</v>
      </c>
      <c r="F71" s="129">
        <v>1</v>
      </c>
      <c r="G71" s="130" t="s">
        <v>115</v>
      </c>
      <c r="H71" s="127">
        <f t="shared" si="5"/>
        <v>0.14000000000000001</v>
      </c>
      <c r="I71" s="128" t="s">
        <v>21</v>
      </c>
      <c r="J71" s="155">
        <v>0.1</v>
      </c>
      <c r="K71" s="221" t="s">
        <v>60</v>
      </c>
      <c r="L71" s="208">
        <f t="shared" si="7"/>
        <v>1.4000000000000001</v>
      </c>
      <c r="M71" s="156" t="s">
        <v>61</v>
      </c>
    </row>
    <row r="72" spans="2:13" ht="17" thickTop="1" x14ac:dyDescent="0.35">
      <c r="B72" s="136" t="s">
        <v>37</v>
      </c>
      <c r="C72" s="170" t="s">
        <v>76</v>
      </c>
      <c r="D72" s="158">
        <v>15</v>
      </c>
      <c r="E72" s="118" t="s">
        <v>38</v>
      </c>
      <c r="F72" s="119">
        <v>1500</v>
      </c>
      <c r="G72" s="120" t="s">
        <v>178</v>
      </c>
      <c r="H72" s="158">
        <f t="shared" si="5"/>
        <v>105</v>
      </c>
      <c r="I72" s="118" t="s">
        <v>21</v>
      </c>
      <c r="J72" s="122">
        <v>25</v>
      </c>
      <c r="K72" s="217" t="s">
        <v>60</v>
      </c>
      <c r="L72" s="189">
        <f t="shared" si="7"/>
        <v>4.2</v>
      </c>
      <c r="M72" s="124" t="s">
        <v>61</v>
      </c>
    </row>
    <row r="73" spans="2:13" ht="17" thickBot="1" x14ac:dyDescent="0.4">
      <c r="B73" s="153" t="s">
        <v>179</v>
      </c>
      <c r="C73" s="126" t="s">
        <v>76</v>
      </c>
      <c r="D73" s="148">
        <v>20</v>
      </c>
      <c r="E73" s="128" t="s">
        <v>38</v>
      </c>
      <c r="F73" s="129">
        <v>1500</v>
      </c>
      <c r="G73" s="130" t="s">
        <v>178</v>
      </c>
      <c r="H73" s="148">
        <f t="shared" si="5"/>
        <v>140</v>
      </c>
      <c r="I73" s="128" t="s">
        <v>21</v>
      </c>
      <c r="J73" s="155">
        <v>25</v>
      </c>
      <c r="K73" s="221" t="s">
        <v>60</v>
      </c>
      <c r="L73" s="208">
        <f t="shared" si="7"/>
        <v>5.6</v>
      </c>
      <c r="M73" s="156" t="s">
        <v>61</v>
      </c>
    </row>
    <row r="74" spans="2:13" ht="17" thickTop="1" x14ac:dyDescent="0.35">
      <c r="B74" s="157" t="s">
        <v>180</v>
      </c>
      <c r="C74" s="116" t="s">
        <v>76</v>
      </c>
      <c r="D74" s="141">
        <v>0.02</v>
      </c>
      <c r="E74" s="118" t="s">
        <v>22</v>
      </c>
      <c r="F74" s="119">
        <v>1</v>
      </c>
      <c r="G74" s="120" t="s">
        <v>21</v>
      </c>
      <c r="H74" s="117">
        <f t="shared" si="5"/>
        <v>0.14000000000000001</v>
      </c>
      <c r="I74" s="118" t="s">
        <v>21</v>
      </c>
      <c r="J74" s="122">
        <v>1</v>
      </c>
      <c r="K74" s="217" t="s">
        <v>60</v>
      </c>
      <c r="L74" s="189">
        <f t="shared" si="7"/>
        <v>0.14000000000000001</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14</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7</v>
      </c>
      <c r="I80" s="118" t="s">
        <v>21</v>
      </c>
      <c r="J80" s="122">
        <v>50</v>
      </c>
      <c r="K80" s="217" t="s">
        <v>60</v>
      </c>
      <c r="L80" s="189">
        <f t="shared" si="8"/>
        <v>0.14000000000000001</v>
      </c>
      <c r="M80" s="124" t="s">
        <v>61</v>
      </c>
    </row>
    <row r="81" spans="2:13" ht="16.5" x14ac:dyDescent="0.35">
      <c r="B81" s="28"/>
      <c r="C81" s="51" t="s">
        <v>76</v>
      </c>
      <c r="D81" s="97">
        <v>2</v>
      </c>
      <c r="E81" s="74" t="s">
        <v>22</v>
      </c>
      <c r="F81" s="59">
        <v>100</v>
      </c>
      <c r="G81" s="60" t="s">
        <v>21</v>
      </c>
      <c r="H81" s="97">
        <f t="shared" si="5"/>
        <v>14</v>
      </c>
      <c r="I81" s="74" t="s">
        <v>21</v>
      </c>
      <c r="J81" s="58">
        <v>50</v>
      </c>
      <c r="K81" s="219" t="s">
        <v>60</v>
      </c>
      <c r="L81" s="209">
        <f t="shared" si="8"/>
        <v>0.28000000000000003</v>
      </c>
      <c r="M81" s="84" t="s">
        <v>61</v>
      </c>
    </row>
    <row r="82" spans="2:13" ht="16.5" x14ac:dyDescent="0.35">
      <c r="B82" s="27" t="s">
        <v>182</v>
      </c>
      <c r="C82" s="53" t="s">
        <v>84</v>
      </c>
      <c r="D82" s="65">
        <v>4</v>
      </c>
      <c r="E82" s="55" t="s">
        <v>22</v>
      </c>
      <c r="F82" s="62">
        <v>250</v>
      </c>
      <c r="G82" s="63" t="s">
        <v>21</v>
      </c>
      <c r="H82" s="65">
        <f t="shared" si="5"/>
        <v>28</v>
      </c>
      <c r="I82" s="55" t="s">
        <v>21</v>
      </c>
      <c r="J82" s="58">
        <v>50</v>
      </c>
      <c r="K82" s="219" t="s">
        <v>60</v>
      </c>
      <c r="L82" s="191">
        <f t="shared" si="8"/>
        <v>0.56000000000000005</v>
      </c>
      <c r="M82" s="30" t="s">
        <v>61</v>
      </c>
    </row>
    <row r="83" spans="2:13" ht="17" thickBot="1" x14ac:dyDescent="0.4">
      <c r="B83" s="153"/>
      <c r="C83" s="126" t="s">
        <v>84</v>
      </c>
      <c r="D83" s="148">
        <v>5</v>
      </c>
      <c r="E83" s="128" t="s">
        <v>22</v>
      </c>
      <c r="F83" s="129">
        <v>250</v>
      </c>
      <c r="G83" s="130" t="s">
        <v>21</v>
      </c>
      <c r="H83" s="148">
        <f t="shared" si="5"/>
        <v>35</v>
      </c>
      <c r="I83" s="128" t="s">
        <v>21</v>
      </c>
      <c r="J83" s="155">
        <v>50</v>
      </c>
      <c r="K83" s="221" t="s">
        <v>60</v>
      </c>
      <c r="L83" s="208">
        <f t="shared" si="8"/>
        <v>0.7</v>
      </c>
      <c r="M83" s="156" t="s">
        <v>61</v>
      </c>
    </row>
    <row r="84" spans="2:13" ht="17" thickTop="1" x14ac:dyDescent="0.35">
      <c r="B84" s="136" t="s">
        <v>140</v>
      </c>
      <c r="C84" s="170" t="s">
        <v>76</v>
      </c>
      <c r="D84" s="158">
        <v>60</v>
      </c>
      <c r="E84" s="118" t="s">
        <v>22</v>
      </c>
      <c r="F84" s="119">
        <v>4500</v>
      </c>
      <c r="G84" s="120" t="s">
        <v>21</v>
      </c>
      <c r="H84" s="158">
        <f t="shared" si="5"/>
        <v>420</v>
      </c>
      <c r="I84" s="118" t="s">
        <v>21</v>
      </c>
      <c r="J84" s="122">
        <v>100</v>
      </c>
      <c r="K84" s="217" t="s">
        <v>60</v>
      </c>
      <c r="L84" s="189">
        <f t="shared" si="8"/>
        <v>4.2</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21</v>
      </c>
      <c r="G86" s="120" t="s">
        <v>21</v>
      </c>
      <c r="H86" s="158">
        <f t="shared" si="5"/>
        <v>7</v>
      </c>
      <c r="I86" s="118" t="s">
        <v>21</v>
      </c>
      <c r="J86" s="122">
        <v>20</v>
      </c>
      <c r="K86" s="217" t="s">
        <v>60</v>
      </c>
      <c r="L86" s="189">
        <f t="shared" ref="L86:L88" si="9">H86/J86</f>
        <v>0.35</v>
      </c>
      <c r="M86" s="124" t="s">
        <v>61</v>
      </c>
    </row>
    <row r="87" spans="2:13" ht="16.5" x14ac:dyDescent="0.35">
      <c r="B87" s="28" t="s">
        <v>149</v>
      </c>
      <c r="C87" s="51" t="s">
        <v>78</v>
      </c>
      <c r="D87" s="97">
        <v>2</v>
      </c>
      <c r="E87" s="74" t="s">
        <v>22</v>
      </c>
      <c r="F87" s="59">
        <f>3*H13</f>
        <v>21</v>
      </c>
      <c r="G87" s="60" t="s">
        <v>21</v>
      </c>
      <c r="H87" s="97">
        <f t="shared" si="5"/>
        <v>14</v>
      </c>
      <c r="I87" s="74" t="s">
        <v>21</v>
      </c>
      <c r="J87" s="58">
        <v>20</v>
      </c>
      <c r="K87" s="219" t="s">
        <v>60</v>
      </c>
      <c r="L87" s="209">
        <f t="shared" si="9"/>
        <v>0.7</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0.35000000000000003</v>
      </c>
      <c r="I90" s="118" t="s">
        <v>21</v>
      </c>
      <c r="J90" s="122">
        <v>2</v>
      </c>
      <c r="K90" s="217" t="s">
        <v>60</v>
      </c>
      <c r="L90" s="189">
        <f t="shared" ref="L90:L117" si="10">H90/J90</f>
        <v>0.17500000000000002</v>
      </c>
      <c r="M90" s="124" t="s">
        <v>61</v>
      </c>
    </row>
    <row r="91" spans="2:13" ht="16.5" x14ac:dyDescent="0.35">
      <c r="B91" s="86" t="s">
        <v>107</v>
      </c>
      <c r="C91" s="56" t="s">
        <v>77</v>
      </c>
      <c r="D91" s="111">
        <v>0.1</v>
      </c>
      <c r="E91" s="88" t="s">
        <v>22</v>
      </c>
      <c r="F91" s="89">
        <v>4</v>
      </c>
      <c r="G91" s="90" t="s">
        <v>21</v>
      </c>
      <c r="H91" s="111">
        <f t="shared" si="5"/>
        <v>0.70000000000000007</v>
      </c>
      <c r="I91" s="88" t="s">
        <v>21</v>
      </c>
      <c r="J91" s="58">
        <v>2</v>
      </c>
      <c r="K91" s="220" t="s">
        <v>60</v>
      </c>
      <c r="L91" s="212">
        <f t="shared" si="10"/>
        <v>0.35000000000000003</v>
      </c>
      <c r="M91" s="91" t="s">
        <v>61</v>
      </c>
    </row>
    <row r="92" spans="2:13" ht="16.5" x14ac:dyDescent="0.35">
      <c r="B92" s="27" t="s">
        <v>108</v>
      </c>
      <c r="C92" s="48" t="s">
        <v>77</v>
      </c>
      <c r="D92" s="110">
        <v>0.1</v>
      </c>
      <c r="E92" s="55" t="s">
        <v>22</v>
      </c>
      <c r="F92" s="62">
        <v>2</v>
      </c>
      <c r="G92" s="63" t="s">
        <v>21</v>
      </c>
      <c r="H92" s="110">
        <f t="shared" si="5"/>
        <v>0.70000000000000007</v>
      </c>
      <c r="I92" s="55" t="s">
        <v>21</v>
      </c>
      <c r="J92" s="58">
        <v>2</v>
      </c>
      <c r="K92" s="219" t="s">
        <v>60</v>
      </c>
      <c r="L92" s="191">
        <f t="shared" si="10"/>
        <v>0.35000000000000003</v>
      </c>
      <c r="M92" s="30" t="s">
        <v>61</v>
      </c>
    </row>
    <row r="93" spans="2:13" ht="17" thickBot="1" x14ac:dyDescent="0.4">
      <c r="B93" s="180"/>
      <c r="C93" s="161" t="s">
        <v>88</v>
      </c>
      <c r="D93" s="181">
        <v>0.1</v>
      </c>
      <c r="E93" s="163" t="s">
        <v>22</v>
      </c>
      <c r="F93" s="164">
        <v>2</v>
      </c>
      <c r="G93" s="165" t="s">
        <v>21</v>
      </c>
      <c r="H93" s="181">
        <f t="shared" si="5"/>
        <v>0.70000000000000007</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175</v>
      </c>
      <c r="I94" s="118" t="s">
        <v>21</v>
      </c>
      <c r="J94" s="122">
        <v>40</v>
      </c>
      <c r="K94" s="217" t="s">
        <v>60</v>
      </c>
      <c r="L94" s="189">
        <f t="shared" si="10"/>
        <v>4.375</v>
      </c>
      <c r="M94" s="124" t="s">
        <v>61</v>
      </c>
    </row>
    <row r="95" spans="2:13" ht="17" thickBot="1" x14ac:dyDescent="0.4">
      <c r="B95" s="153" t="s">
        <v>130</v>
      </c>
      <c r="C95" s="126" t="s">
        <v>76</v>
      </c>
      <c r="D95" s="148">
        <v>50</v>
      </c>
      <c r="E95" s="128" t="s">
        <v>22</v>
      </c>
      <c r="F95" s="129">
        <v>2000</v>
      </c>
      <c r="G95" s="130" t="s">
        <v>21</v>
      </c>
      <c r="H95" s="148">
        <f t="shared" si="5"/>
        <v>350</v>
      </c>
      <c r="I95" s="128" t="s">
        <v>21</v>
      </c>
      <c r="J95" s="155">
        <v>40</v>
      </c>
      <c r="K95" s="221" t="s">
        <v>60</v>
      </c>
      <c r="L95" s="208">
        <f t="shared" si="10"/>
        <v>8.75</v>
      </c>
      <c r="M95" s="156" t="s">
        <v>61</v>
      </c>
    </row>
    <row r="96" spans="2:13" ht="17" thickTop="1" x14ac:dyDescent="0.35">
      <c r="B96" s="136" t="s">
        <v>39</v>
      </c>
      <c r="C96" s="170" t="s">
        <v>76</v>
      </c>
      <c r="D96" s="141">
        <v>0.25</v>
      </c>
      <c r="E96" s="118" t="s">
        <v>40</v>
      </c>
      <c r="F96" s="143"/>
      <c r="G96" s="120"/>
      <c r="H96" s="141">
        <f t="shared" ref="H96:H99" si="11">$H$13*D96</f>
        <v>1.75</v>
      </c>
      <c r="I96" s="118" t="s">
        <v>41</v>
      </c>
      <c r="J96" s="122">
        <v>0.2</v>
      </c>
      <c r="K96" s="217" t="s">
        <v>138</v>
      </c>
      <c r="L96" s="189">
        <f t="shared" si="10"/>
        <v>8.75</v>
      </c>
      <c r="M96" s="124" t="s">
        <v>61</v>
      </c>
    </row>
    <row r="97" spans="2:13" ht="16.5" x14ac:dyDescent="0.35">
      <c r="B97" s="28" t="s">
        <v>183</v>
      </c>
      <c r="C97" s="51" t="s">
        <v>76</v>
      </c>
      <c r="D97" s="95">
        <v>0.5</v>
      </c>
      <c r="E97" s="74" t="s">
        <v>40</v>
      </c>
      <c r="F97" s="59"/>
      <c r="G97" s="60"/>
      <c r="H97" s="95">
        <f t="shared" si="11"/>
        <v>3.5</v>
      </c>
      <c r="I97" s="74" t="s">
        <v>41</v>
      </c>
      <c r="J97" s="58">
        <v>0.2</v>
      </c>
      <c r="K97" s="219" t="s">
        <v>138</v>
      </c>
      <c r="L97" s="215">
        <f t="shared" si="10"/>
        <v>17.5</v>
      </c>
      <c r="M97" s="84" t="s">
        <v>61</v>
      </c>
    </row>
    <row r="98" spans="2:13" ht="16.5" x14ac:dyDescent="0.35">
      <c r="B98" s="85" t="s">
        <v>184</v>
      </c>
      <c r="C98" s="48" t="s">
        <v>76</v>
      </c>
      <c r="D98" s="69">
        <v>0.75</v>
      </c>
      <c r="E98" s="55" t="s">
        <v>40</v>
      </c>
      <c r="F98" s="62"/>
      <c r="G98" s="63"/>
      <c r="H98" s="69">
        <f t="shared" si="11"/>
        <v>5.25</v>
      </c>
      <c r="I98" s="55" t="s">
        <v>41</v>
      </c>
      <c r="J98" s="58">
        <v>0.2</v>
      </c>
      <c r="K98" s="219" t="s">
        <v>138</v>
      </c>
      <c r="L98" s="196">
        <f t="shared" si="10"/>
        <v>26.25</v>
      </c>
      <c r="M98" s="30" t="s">
        <v>61</v>
      </c>
    </row>
    <row r="99" spans="2:13" ht="17" thickBot="1" x14ac:dyDescent="0.4">
      <c r="B99" s="153"/>
      <c r="C99" s="126" t="s">
        <v>76</v>
      </c>
      <c r="D99" s="148">
        <v>1</v>
      </c>
      <c r="E99" s="128" t="s">
        <v>40</v>
      </c>
      <c r="F99" s="129"/>
      <c r="G99" s="130"/>
      <c r="H99" s="148">
        <f t="shared" si="11"/>
        <v>7</v>
      </c>
      <c r="I99" s="128" t="s">
        <v>41</v>
      </c>
      <c r="J99" s="155">
        <v>0.2</v>
      </c>
      <c r="K99" s="221" t="s">
        <v>138</v>
      </c>
      <c r="L99" s="213">
        <f t="shared" si="10"/>
        <v>35</v>
      </c>
      <c r="M99" s="156" t="s">
        <v>61</v>
      </c>
    </row>
    <row r="100" spans="2:13" ht="17" thickTop="1" x14ac:dyDescent="0.35">
      <c r="B100" s="136" t="s">
        <v>122</v>
      </c>
      <c r="C100" s="170" t="s">
        <v>77</v>
      </c>
      <c r="D100" s="158">
        <v>2</v>
      </c>
      <c r="E100" s="118" t="s">
        <v>22</v>
      </c>
      <c r="F100" s="119">
        <v>125</v>
      </c>
      <c r="G100" s="120" t="s">
        <v>21</v>
      </c>
      <c r="H100" s="158">
        <f t="shared" si="5"/>
        <v>14</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3.5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0.35000000000000003</v>
      </c>
      <c r="I102" s="118" t="s">
        <v>21</v>
      </c>
      <c r="J102" s="122">
        <v>5</v>
      </c>
      <c r="K102" s="217" t="s">
        <v>60</v>
      </c>
      <c r="L102" s="195">
        <f t="shared" si="10"/>
        <v>7.0000000000000007E-2</v>
      </c>
      <c r="M102" s="124" t="s">
        <v>61</v>
      </c>
    </row>
    <row r="103" spans="2:13" ht="16.5" x14ac:dyDescent="0.35">
      <c r="B103" s="28" t="s">
        <v>85</v>
      </c>
      <c r="C103" s="51" t="s">
        <v>76</v>
      </c>
      <c r="D103" s="95">
        <v>0.1</v>
      </c>
      <c r="E103" s="74" t="s">
        <v>22</v>
      </c>
      <c r="F103" s="59">
        <v>2</v>
      </c>
      <c r="G103" s="60" t="s">
        <v>21</v>
      </c>
      <c r="H103" s="95">
        <f t="shared" si="5"/>
        <v>0.70000000000000007</v>
      </c>
      <c r="I103" s="74" t="s">
        <v>21</v>
      </c>
      <c r="J103" s="58">
        <v>5</v>
      </c>
      <c r="K103" s="219" t="s">
        <v>60</v>
      </c>
      <c r="L103" s="215">
        <f t="shared" si="10"/>
        <v>0.14000000000000001</v>
      </c>
      <c r="M103" s="84" t="s">
        <v>61</v>
      </c>
    </row>
    <row r="104" spans="2:13" ht="16.5" x14ac:dyDescent="0.35">
      <c r="B104" s="85" t="s">
        <v>86</v>
      </c>
      <c r="C104" s="48" t="s">
        <v>83</v>
      </c>
      <c r="D104" s="110">
        <v>0.3</v>
      </c>
      <c r="E104" s="55" t="s">
        <v>22</v>
      </c>
      <c r="F104" s="62">
        <v>10</v>
      </c>
      <c r="G104" s="63" t="s">
        <v>21</v>
      </c>
      <c r="H104" s="110">
        <f t="shared" si="5"/>
        <v>2.1</v>
      </c>
      <c r="I104" s="55" t="s">
        <v>21</v>
      </c>
      <c r="J104" s="58">
        <v>5</v>
      </c>
      <c r="K104" s="219" t="s">
        <v>60</v>
      </c>
      <c r="L104" s="196">
        <f t="shared" si="10"/>
        <v>0.42000000000000004</v>
      </c>
      <c r="M104" s="30" t="s">
        <v>61</v>
      </c>
    </row>
    <row r="105" spans="2:13" ht="16.5" x14ac:dyDescent="0.35">
      <c r="B105" s="28" t="s">
        <v>87</v>
      </c>
      <c r="C105" s="51" t="s">
        <v>88</v>
      </c>
      <c r="D105" s="93">
        <v>0.25</v>
      </c>
      <c r="E105" s="74" t="s">
        <v>22</v>
      </c>
      <c r="F105" s="59">
        <v>20</v>
      </c>
      <c r="G105" s="60" t="s">
        <v>21</v>
      </c>
      <c r="H105" s="93">
        <f t="shared" si="5"/>
        <v>1.75</v>
      </c>
      <c r="I105" s="74" t="s">
        <v>21</v>
      </c>
      <c r="J105" s="58">
        <v>2</v>
      </c>
      <c r="K105" s="219" t="s">
        <v>60</v>
      </c>
      <c r="L105" s="215">
        <f t="shared" si="10"/>
        <v>0.875</v>
      </c>
      <c r="M105" s="84" t="s">
        <v>61</v>
      </c>
    </row>
    <row r="106" spans="2:13" ht="16.5" x14ac:dyDescent="0.35">
      <c r="B106" s="85" t="s">
        <v>90</v>
      </c>
      <c r="C106" s="48" t="s">
        <v>76</v>
      </c>
      <c r="D106" s="110">
        <v>0.2</v>
      </c>
      <c r="E106" s="55" t="s">
        <v>22</v>
      </c>
      <c r="F106" s="62">
        <v>10</v>
      </c>
      <c r="G106" s="63" t="s">
        <v>21</v>
      </c>
      <c r="H106" s="65">
        <f t="shared" ref="H106:H117" si="12">IF($H$13*D106&lt;=F106,$H$13*D106,F106)</f>
        <v>1.4000000000000001</v>
      </c>
      <c r="I106" s="55" t="s">
        <v>21</v>
      </c>
      <c r="J106" s="58">
        <v>5</v>
      </c>
      <c r="K106" s="219" t="s">
        <v>60</v>
      </c>
      <c r="L106" s="196">
        <f t="shared" si="10"/>
        <v>0.28000000000000003</v>
      </c>
      <c r="M106" s="30" t="s">
        <v>61</v>
      </c>
    </row>
    <row r="107" spans="2:13" ht="17" thickBot="1" x14ac:dyDescent="0.4">
      <c r="B107" s="125"/>
      <c r="C107" s="179" t="s">
        <v>76</v>
      </c>
      <c r="D107" s="127">
        <v>0.3</v>
      </c>
      <c r="E107" s="128" t="s">
        <v>22</v>
      </c>
      <c r="F107" s="129">
        <v>10</v>
      </c>
      <c r="G107" s="130" t="s">
        <v>21</v>
      </c>
      <c r="H107" s="127">
        <f t="shared" si="12"/>
        <v>2.1</v>
      </c>
      <c r="I107" s="128" t="s">
        <v>21</v>
      </c>
      <c r="J107" s="155">
        <v>5</v>
      </c>
      <c r="K107" s="221" t="s">
        <v>60</v>
      </c>
      <c r="L107" s="213">
        <f t="shared" si="10"/>
        <v>0.42000000000000004</v>
      </c>
      <c r="M107" s="156" t="s">
        <v>61</v>
      </c>
    </row>
    <row r="108" spans="2:13" ht="17" thickTop="1" x14ac:dyDescent="0.35">
      <c r="B108" s="115" t="s">
        <v>92</v>
      </c>
      <c r="C108" s="116" t="s">
        <v>91</v>
      </c>
      <c r="D108" s="158">
        <v>50</v>
      </c>
      <c r="E108" s="118" t="s">
        <v>33</v>
      </c>
      <c r="F108" s="119">
        <f>50*H13</f>
        <v>350</v>
      </c>
      <c r="G108" s="120" t="s">
        <v>34</v>
      </c>
      <c r="H108" s="158">
        <f t="shared" si="12"/>
        <v>350</v>
      </c>
      <c r="I108" s="118" t="s">
        <v>34</v>
      </c>
      <c r="J108" s="122">
        <v>1</v>
      </c>
      <c r="K108" s="217" t="s">
        <v>60</v>
      </c>
      <c r="L108" s="195">
        <f t="shared" si="10"/>
        <v>350</v>
      </c>
      <c r="M108" s="124" t="s">
        <v>61</v>
      </c>
    </row>
    <row r="109" spans="2:13" ht="17" thickBot="1" x14ac:dyDescent="0.4">
      <c r="B109" s="125" t="s">
        <v>73</v>
      </c>
      <c r="C109" s="179" t="s">
        <v>76</v>
      </c>
      <c r="D109" s="146">
        <v>0.25</v>
      </c>
      <c r="E109" s="137" t="s">
        <v>27</v>
      </c>
      <c r="F109" s="129">
        <f>0.75*H13</f>
        <v>5.25</v>
      </c>
      <c r="G109" s="177" t="s">
        <v>27</v>
      </c>
      <c r="H109" s="146">
        <f t="shared" si="12"/>
        <v>1.75</v>
      </c>
      <c r="I109" s="137" t="s">
        <v>27</v>
      </c>
      <c r="J109" s="155">
        <v>200</v>
      </c>
      <c r="K109" s="221" t="s">
        <v>80</v>
      </c>
      <c r="L109" s="214">
        <f t="shared" si="10"/>
        <v>8.7500000000000008E-3</v>
      </c>
      <c r="M109" s="168" t="s">
        <v>64</v>
      </c>
    </row>
    <row r="110" spans="2:13" ht="17" thickTop="1" x14ac:dyDescent="0.35">
      <c r="B110" s="115" t="s">
        <v>45</v>
      </c>
      <c r="C110" s="116" t="s">
        <v>76</v>
      </c>
      <c r="D110" s="141">
        <v>0.05</v>
      </c>
      <c r="E110" s="118" t="s">
        <v>22</v>
      </c>
      <c r="F110" s="119">
        <f>0.1*H13</f>
        <v>0.70000000000000007</v>
      </c>
      <c r="G110" s="120" t="s">
        <v>21</v>
      </c>
      <c r="H110" s="141">
        <f t="shared" si="12"/>
        <v>0.35000000000000003</v>
      </c>
      <c r="I110" s="118" t="s">
        <v>21</v>
      </c>
      <c r="J110" s="122">
        <v>10</v>
      </c>
      <c r="K110" s="217" t="s">
        <v>60</v>
      </c>
      <c r="L110" s="195">
        <f t="shared" si="10"/>
        <v>3.5000000000000003E-2</v>
      </c>
      <c r="M110" s="124" t="s">
        <v>61</v>
      </c>
    </row>
    <row r="111" spans="2:13" ht="17" thickBot="1" x14ac:dyDescent="0.4">
      <c r="B111" s="125" t="s">
        <v>114</v>
      </c>
      <c r="C111" s="179" t="s">
        <v>76</v>
      </c>
      <c r="D111" s="127">
        <v>0.1</v>
      </c>
      <c r="E111" s="128" t="s">
        <v>22</v>
      </c>
      <c r="F111" s="129">
        <f>0.2*H13</f>
        <v>1.4000000000000001</v>
      </c>
      <c r="G111" s="130" t="s">
        <v>21</v>
      </c>
      <c r="H111" s="127">
        <f t="shared" si="12"/>
        <v>0.70000000000000007</v>
      </c>
      <c r="I111" s="128" t="s">
        <v>21</v>
      </c>
      <c r="J111" s="155">
        <v>10</v>
      </c>
      <c r="K111" s="221" t="s">
        <v>60</v>
      </c>
      <c r="L111" s="213">
        <f t="shared" si="10"/>
        <v>7.0000000000000007E-2</v>
      </c>
      <c r="M111" s="156" t="s">
        <v>61</v>
      </c>
    </row>
    <row r="112" spans="2:13" ht="17" thickTop="1" x14ac:dyDescent="0.35">
      <c r="B112" s="115" t="s">
        <v>116</v>
      </c>
      <c r="C112" s="123" t="s">
        <v>117</v>
      </c>
      <c r="D112" s="141">
        <v>0.02</v>
      </c>
      <c r="E112" s="118" t="s">
        <v>22</v>
      </c>
      <c r="F112" s="119">
        <v>2</v>
      </c>
      <c r="G112" s="120" t="s">
        <v>21</v>
      </c>
      <c r="H112" s="117">
        <f t="shared" si="12"/>
        <v>0.14000000000000001</v>
      </c>
      <c r="I112" s="118" t="s">
        <v>21</v>
      </c>
      <c r="J112" s="122">
        <v>0.4</v>
      </c>
      <c r="K112" s="217" t="s">
        <v>60</v>
      </c>
      <c r="L112" s="195">
        <f t="shared" si="10"/>
        <v>0.35000000000000003</v>
      </c>
      <c r="M112" s="124" t="s">
        <v>61</v>
      </c>
    </row>
    <row r="113" spans="2:13" ht="17" thickBot="1" x14ac:dyDescent="0.4">
      <c r="B113" s="125" t="s">
        <v>128</v>
      </c>
      <c r="C113" s="179" t="s">
        <v>117</v>
      </c>
      <c r="D113" s="159">
        <v>1E-3</v>
      </c>
      <c r="E113" s="128" t="s">
        <v>22</v>
      </c>
      <c r="F113" s="129">
        <v>10</v>
      </c>
      <c r="G113" s="130" t="s">
        <v>115</v>
      </c>
      <c r="H113" s="159">
        <f t="shared" si="12"/>
        <v>7.0000000000000001E-3</v>
      </c>
      <c r="I113" s="128" t="s">
        <v>21</v>
      </c>
      <c r="J113" s="155">
        <v>0.4</v>
      </c>
      <c r="K113" s="221" t="s">
        <v>60</v>
      </c>
      <c r="L113" s="213">
        <f t="shared" si="10"/>
        <v>1.7499999999999998E-2</v>
      </c>
      <c r="M113" s="156" t="s">
        <v>61</v>
      </c>
    </row>
    <row r="114" spans="2:13" ht="17" thickTop="1" x14ac:dyDescent="0.35">
      <c r="B114" s="115" t="s">
        <v>93</v>
      </c>
      <c r="C114" s="116" t="s">
        <v>91</v>
      </c>
      <c r="D114" s="117">
        <v>0.1</v>
      </c>
      <c r="E114" s="183" t="s">
        <v>27</v>
      </c>
      <c r="F114" s="119">
        <v>2</v>
      </c>
      <c r="G114" s="184" t="s">
        <v>27</v>
      </c>
      <c r="H114" s="117">
        <f t="shared" si="12"/>
        <v>0.70000000000000007</v>
      </c>
      <c r="I114" s="142" t="s">
        <v>27</v>
      </c>
      <c r="J114" s="122">
        <v>1</v>
      </c>
      <c r="K114" s="217" t="s">
        <v>60</v>
      </c>
      <c r="L114" s="195">
        <f t="shared" si="10"/>
        <v>0.70000000000000007</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7</v>
      </c>
      <c r="I116" s="118" t="s">
        <v>21</v>
      </c>
      <c r="J116" s="122">
        <v>50</v>
      </c>
      <c r="K116" s="217" t="s">
        <v>60</v>
      </c>
      <c r="L116" s="195">
        <f t="shared" si="10"/>
        <v>0.14000000000000001</v>
      </c>
      <c r="M116" s="124" t="s">
        <v>61</v>
      </c>
    </row>
    <row r="117" spans="2:13" ht="16.5" x14ac:dyDescent="0.35">
      <c r="B117" s="73" t="s">
        <v>111</v>
      </c>
      <c r="C117" s="49" t="s">
        <v>76</v>
      </c>
      <c r="D117" s="97">
        <v>3</v>
      </c>
      <c r="E117" s="74" t="s">
        <v>22</v>
      </c>
      <c r="F117" s="59">
        <v>200</v>
      </c>
      <c r="G117" s="60" t="s">
        <v>21</v>
      </c>
      <c r="H117" s="97">
        <f t="shared" si="12"/>
        <v>21</v>
      </c>
      <c r="I117" s="74" t="s">
        <v>21</v>
      </c>
      <c r="J117" s="58">
        <v>50</v>
      </c>
      <c r="K117" s="219" t="s">
        <v>60</v>
      </c>
      <c r="L117" s="215">
        <f t="shared" si="10"/>
        <v>0.42</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28</v>
      </c>
      <c r="I119" s="128" t="s">
        <v>21</v>
      </c>
      <c r="J119" s="155">
        <v>50</v>
      </c>
      <c r="K119" s="221" t="s">
        <v>60</v>
      </c>
      <c r="L119" s="213">
        <f>H119/J119</f>
        <v>0.56000000000000005</v>
      </c>
      <c r="M119" s="156" t="s">
        <v>61</v>
      </c>
    </row>
    <row r="120" spans="2:13" ht="17" thickTop="1" x14ac:dyDescent="0.35">
      <c r="B120" s="115" t="s">
        <v>46</v>
      </c>
      <c r="C120" s="116" t="s">
        <v>76</v>
      </c>
      <c r="D120" s="158">
        <v>15</v>
      </c>
      <c r="E120" s="118" t="s">
        <v>22</v>
      </c>
      <c r="F120" s="119">
        <f>40*H13</f>
        <v>280</v>
      </c>
      <c r="G120" s="120" t="s">
        <v>186</v>
      </c>
      <c r="H120" s="158">
        <f t="shared" si="13"/>
        <v>105</v>
      </c>
      <c r="I120" s="118" t="s">
        <v>21</v>
      </c>
      <c r="J120" s="122">
        <v>130</v>
      </c>
      <c r="K120" s="217" t="s">
        <v>60</v>
      </c>
      <c r="L120" s="195">
        <f t="shared" ref="L120:L124" si="14">H120/J120</f>
        <v>0.80769230769230771</v>
      </c>
      <c r="M120" s="124" t="s">
        <v>61</v>
      </c>
    </row>
    <row r="121" spans="2:13" ht="17" thickBot="1" x14ac:dyDescent="0.4">
      <c r="B121" s="125"/>
      <c r="C121" s="179" t="s">
        <v>76</v>
      </c>
      <c r="D121" s="148">
        <v>20</v>
      </c>
      <c r="E121" s="128" t="s">
        <v>22</v>
      </c>
      <c r="F121" s="129">
        <v>1000</v>
      </c>
      <c r="G121" s="130" t="s">
        <v>21</v>
      </c>
      <c r="H121" s="148">
        <f t="shared" si="13"/>
        <v>140</v>
      </c>
      <c r="I121" s="128" t="s">
        <v>21</v>
      </c>
      <c r="J121" s="155">
        <v>130</v>
      </c>
      <c r="K121" s="221" t="s">
        <v>60</v>
      </c>
      <c r="L121" s="213">
        <f t="shared" si="14"/>
        <v>1.0769230769230769</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140</v>
      </c>
      <c r="I123" s="76" t="s">
        <v>29</v>
      </c>
      <c r="J123" s="58">
        <v>500</v>
      </c>
      <c r="K123" s="219" t="s">
        <v>60</v>
      </c>
      <c r="L123" s="215">
        <f t="shared" si="14"/>
        <v>0.28000000000000003</v>
      </c>
      <c r="M123" s="96" t="s">
        <v>64</v>
      </c>
    </row>
    <row r="124" spans="2:13" ht="16.5" x14ac:dyDescent="0.35">
      <c r="B124" s="27"/>
      <c r="C124" s="48" t="s">
        <v>76</v>
      </c>
      <c r="D124" s="65">
        <v>80</v>
      </c>
      <c r="E124" s="66" t="s">
        <v>27</v>
      </c>
      <c r="F124" s="62"/>
      <c r="G124" s="63"/>
      <c r="H124" s="65">
        <f t="shared" si="15"/>
        <v>560</v>
      </c>
      <c r="I124" s="66" t="s">
        <v>29</v>
      </c>
      <c r="J124" s="58">
        <v>500</v>
      </c>
      <c r="K124" s="219" t="s">
        <v>60</v>
      </c>
      <c r="L124" s="196">
        <f t="shared" si="14"/>
        <v>1.1200000000000001</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3.5</v>
      </c>
      <c r="I126" s="118" t="s">
        <v>34</v>
      </c>
      <c r="J126" s="122">
        <v>10</v>
      </c>
      <c r="K126" s="217" t="s">
        <v>60</v>
      </c>
      <c r="L126" s="195">
        <f t="shared" ref="L126:L131" si="17">H126/J126</f>
        <v>0.35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7</v>
      </c>
      <c r="I128" s="118" t="s">
        <v>21</v>
      </c>
      <c r="J128" s="122">
        <v>10</v>
      </c>
      <c r="K128" s="217" t="s">
        <v>60</v>
      </c>
      <c r="L128" s="195">
        <f t="shared" si="17"/>
        <v>0.7</v>
      </c>
      <c r="M128" s="124" t="s">
        <v>61</v>
      </c>
    </row>
    <row r="129" spans="2:13" ht="17" thickBot="1" x14ac:dyDescent="0.4">
      <c r="B129" s="125" t="s">
        <v>94</v>
      </c>
      <c r="C129" s="179" t="s">
        <v>76</v>
      </c>
      <c r="D129" s="127">
        <v>1.2</v>
      </c>
      <c r="E129" s="128" t="s">
        <v>22</v>
      </c>
      <c r="F129" s="129"/>
      <c r="G129" s="130"/>
      <c r="H129" s="148">
        <f t="shared" si="18"/>
        <v>8.4</v>
      </c>
      <c r="I129" s="128" t="s">
        <v>21</v>
      </c>
      <c r="J129" s="155">
        <v>10</v>
      </c>
      <c r="K129" s="221" t="s">
        <v>60</v>
      </c>
      <c r="L129" s="213">
        <f t="shared" si="17"/>
        <v>0.84000000000000008</v>
      </c>
      <c r="M129" s="156" t="s">
        <v>61</v>
      </c>
    </row>
    <row r="130" spans="2:13" ht="17" thickTop="1" x14ac:dyDescent="0.35">
      <c r="B130" s="115" t="s">
        <v>96</v>
      </c>
      <c r="C130" s="116" t="s">
        <v>91</v>
      </c>
      <c r="D130" s="158">
        <v>1</v>
      </c>
      <c r="E130" s="118" t="s">
        <v>68</v>
      </c>
      <c r="F130" s="119">
        <v>50</v>
      </c>
      <c r="G130" s="120" t="s">
        <v>67</v>
      </c>
      <c r="H130" s="158">
        <f t="shared" si="16"/>
        <v>7</v>
      </c>
      <c r="I130" s="118" t="s">
        <v>49</v>
      </c>
      <c r="J130" s="122">
        <v>1</v>
      </c>
      <c r="K130" s="217" t="s">
        <v>69</v>
      </c>
      <c r="L130" s="195">
        <f t="shared" si="17"/>
        <v>7</v>
      </c>
      <c r="M130" s="124" t="s">
        <v>61</v>
      </c>
    </row>
    <row r="131" spans="2:13" ht="17" thickBot="1" x14ac:dyDescent="0.4">
      <c r="B131" s="125" t="s">
        <v>187</v>
      </c>
      <c r="C131" s="179" t="s">
        <v>91</v>
      </c>
      <c r="D131" s="148">
        <v>1</v>
      </c>
      <c r="E131" s="128" t="s">
        <v>68</v>
      </c>
      <c r="F131" s="129">
        <v>50</v>
      </c>
      <c r="G131" s="130" t="s">
        <v>67</v>
      </c>
      <c r="H131" s="148">
        <f t="shared" si="16"/>
        <v>7</v>
      </c>
      <c r="I131" s="128" t="s">
        <v>49</v>
      </c>
      <c r="J131" s="155">
        <v>0.5</v>
      </c>
      <c r="K131" s="221" t="s">
        <v>69</v>
      </c>
      <c r="L131" s="213">
        <f t="shared" si="17"/>
        <v>14</v>
      </c>
      <c r="M131" s="156" t="s">
        <v>61</v>
      </c>
    </row>
    <row r="132" spans="2:13" ht="17" thickTop="1" x14ac:dyDescent="0.35">
      <c r="B132" s="115" t="s">
        <v>70</v>
      </c>
      <c r="C132" s="116" t="s">
        <v>91</v>
      </c>
      <c r="D132" s="158">
        <v>20</v>
      </c>
      <c r="E132" s="118" t="s">
        <v>72</v>
      </c>
      <c r="F132" s="119">
        <v>1000</v>
      </c>
      <c r="G132" s="120" t="s">
        <v>61</v>
      </c>
      <c r="H132" s="158">
        <f t="shared" si="16"/>
        <v>140</v>
      </c>
      <c r="I132" s="118" t="s">
        <v>61</v>
      </c>
      <c r="J132" s="122"/>
      <c r="K132" s="217"/>
      <c r="L132" s="195">
        <f t="shared" ref="L132:L135" si="19">H132</f>
        <v>140</v>
      </c>
      <c r="M132" s="124" t="s">
        <v>61</v>
      </c>
    </row>
    <row r="133" spans="2:13" ht="17" thickBot="1" x14ac:dyDescent="0.4">
      <c r="B133" s="125" t="s">
        <v>71</v>
      </c>
      <c r="C133" s="179" t="s">
        <v>91</v>
      </c>
      <c r="D133" s="148">
        <v>10</v>
      </c>
      <c r="E133" s="128" t="s">
        <v>72</v>
      </c>
      <c r="F133" s="129">
        <v>1000</v>
      </c>
      <c r="G133" s="130" t="s">
        <v>61</v>
      </c>
      <c r="H133" s="148">
        <f t="shared" si="16"/>
        <v>70</v>
      </c>
      <c r="I133" s="128" t="s">
        <v>61</v>
      </c>
      <c r="J133" s="155"/>
      <c r="K133" s="221"/>
      <c r="L133" s="213">
        <f t="shared" si="19"/>
        <v>70</v>
      </c>
      <c r="M133" s="156" t="s">
        <v>61</v>
      </c>
    </row>
    <row r="134" spans="2:13" ht="17" thickTop="1" x14ac:dyDescent="0.35">
      <c r="B134" s="157" t="s">
        <v>146</v>
      </c>
      <c r="C134" s="116" t="s">
        <v>76</v>
      </c>
      <c r="D134" s="158">
        <v>3</v>
      </c>
      <c r="E134" s="118" t="s">
        <v>72</v>
      </c>
      <c r="F134" s="119"/>
      <c r="G134" s="120"/>
      <c r="H134" s="158">
        <f t="shared" ref="H134:H135" si="20">$H$13*D134</f>
        <v>21</v>
      </c>
      <c r="I134" s="118" t="s">
        <v>61</v>
      </c>
      <c r="J134" s="122"/>
      <c r="K134" s="217"/>
      <c r="L134" s="195">
        <f t="shared" si="19"/>
        <v>21</v>
      </c>
      <c r="M134" s="124" t="s">
        <v>61</v>
      </c>
    </row>
    <row r="135" spans="2:13" ht="17" thickBot="1" x14ac:dyDescent="0.4">
      <c r="B135" s="153" t="s">
        <v>145</v>
      </c>
      <c r="C135" s="179" t="s">
        <v>76</v>
      </c>
      <c r="D135" s="148">
        <v>5</v>
      </c>
      <c r="E135" s="128" t="s">
        <v>72</v>
      </c>
      <c r="F135" s="129"/>
      <c r="G135" s="130"/>
      <c r="H135" s="148">
        <f t="shared" si="20"/>
        <v>35</v>
      </c>
      <c r="I135" s="128" t="s">
        <v>61</v>
      </c>
      <c r="J135" s="155"/>
      <c r="K135" s="221"/>
      <c r="L135" s="213">
        <f t="shared" si="19"/>
        <v>35</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14</v>
      </c>
      <c r="I137" s="88" t="s">
        <v>21</v>
      </c>
      <c r="J137" s="58">
        <v>20</v>
      </c>
      <c r="K137" s="220" t="s">
        <v>60</v>
      </c>
      <c r="L137" s="216">
        <f t="shared" ref="L137:L142" si="22">H137/J137</f>
        <v>0.7</v>
      </c>
      <c r="M137" s="91" t="s">
        <v>61</v>
      </c>
    </row>
    <row r="138" spans="2:13" ht="16.5" x14ac:dyDescent="0.35">
      <c r="B138" s="27" t="s">
        <v>101</v>
      </c>
      <c r="C138" s="48" t="s">
        <v>76</v>
      </c>
      <c r="D138" s="65">
        <v>1</v>
      </c>
      <c r="E138" s="55" t="s">
        <v>22</v>
      </c>
      <c r="F138" s="62">
        <v>150</v>
      </c>
      <c r="G138" s="63" t="s">
        <v>20</v>
      </c>
      <c r="H138" s="65">
        <f t="shared" si="21"/>
        <v>7</v>
      </c>
      <c r="I138" s="55" t="s">
        <v>21</v>
      </c>
      <c r="J138" s="58">
        <v>20</v>
      </c>
      <c r="K138" s="219" t="s">
        <v>60</v>
      </c>
      <c r="L138" s="196">
        <f t="shared" si="22"/>
        <v>0.35</v>
      </c>
      <c r="M138" s="30" t="s">
        <v>61</v>
      </c>
    </row>
    <row r="139" spans="2:13" ht="16.5" x14ac:dyDescent="0.35">
      <c r="B139" s="86" t="s">
        <v>102</v>
      </c>
      <c r="C139" s="56" t="s">
        <v>76</v>
      </c>
      <c r="D139" s="112">
        <v>1</v>
      </c>
      <c r="E139" s="88" t="s">
        <v>22</v>
      </c>
      <c r="F139" s="89">
        <v>150</v>
      </c>
      <c r="G139" s="90" t="s">
        <v>20</v>
      </c>
      <c r="H139" s="112">
        <f t="shared" si="21"/>
        <v>7</v>
      </c>
      <c r="I139" s="88" t="s">
        <v>21</v>
      </c>
      <c r="J139" s="58">
        <v>20</v>
      </c>
      <c r="K139" s="220" t="s">
        <v>60</v>
      </c>
      <c r="L139" s="216">
        <f t="shared" si="22"/>
        <v>0.35</v>
      </c>
      <c r="M139" s="91" t="s">
        <v>61</v>
      </c>
    </row>
    <row r="140" spans="2:13" ht="16.5" x14ac:dyDescent="0.35">
      <c r="B140" s="27" t="s">
        <v>99</v>
      </c>
      <c r="C140" s="48" t="s">
        <v>84</v>
      </c>
      <c r="D140" s="65">
        <v>4</v>
      </c>
      <c r="E140" s="55" t="s">
        <v>22</v>
      </c>
      <c r="F140" s="62">
        <v>150</v>
      </c>
      <c r="G140" s="63" t="s">
        <v>20</v>
      </c>
      <c r="H140" s="65">
        <f t="shared" si="21"/>
        <v>28</v>
      </c>
      <c r="I140" s="55" t="s">
        <v>21</v>
      </c>
      <c r="J140" s="58">
        <v>20</v>
      </c>
      <c r="K140" s="219" t="s">
        <v>60</v>
      </c>
      <c r="L140" s="196">
        <f t="shared" si="22"/>
        <v>1.4</v>
      </c>
      <c r="M140" s="30" t="s">
        <v>61</v>
      </c>
    </row>
    <row r="141" spans="2:13" ht="17.5" x14ac:dyDescent="0.4">
      <c r="B141" s="92" t="s">
        <v>103</v>
      </c>
      <c r="C141" s="49" t="s">
        <v>84</v>
      </c>
      <c r="D141" s="97">
        <v>4</v>
      </c>
      <c r="E141" s="74" t="s">
        <v>22</v>
      </c>
      <c r="F141" s="59">
        <v>150</v>
      </c>
      <c r="G141" s="60" t="s">
        <v>20</v>
      </c>
      <c r="H141" s="97">
        <f t="shared" si="21"/>
        <v>28</v>
      </c>
      <c r="I141" s="74" t="s">
        <v>21</v>
      </c>
      <c r="J141" s="58">
        <v>20</v>
      </c>
      <c r="K141" s="219" t="s">
        <v>60</v>
      </c>
      <c r="L141" s="215">
        <f t="shared" si="22"/>
        <v>1.4</v>
      </c>
      <c r="M141" s="84" t="s">
        <v>61</v>
      </c>
    </row>
    <row r="142" spans="2:13" ht="16.5" x14ac:dyDescent="0.35">
      <c r="B142" s="85" t="s">
        <v>104</v>
      </c>
      <c r="C142" s="48" t="s">
        <v>84</v>
      </c>
      <c r="D142" s="65">
        <v>3</v>
      </c>
      <c r="E142" s="55" t="s">
        <v>22</v>
      </c>
      <c r="F142" s="62">
        <v>150</v>
      </c>
      <c r="G142" s="63" t="s">
        <v>20</v>
      </c>
      <c r="H142" s="65">
        <f t="shared" si="21"/>
        <v>21</v>
      </c>
      <c r="I142" s="55" t="s">
        <v>21</v>
      </c>
      <c r="J142" s="58">
        <v>20</v>
      </c>
      <c r="K142" s="219" t="s">
        <v>60</v>
      </c>
      <c r="L142" s="196">
        <f t="shared" si="22"/>
        <v>1.05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7.0000000000000007E-2</v>
      </c>
      <c r="I144" s="118" t="s">
        <v>21</v>
      </c>
      <c r="J144" s="122">
        <v>1</v>
      </c>
      <c r="K144" s="217" t="s">
        <v>60</v>
      </c>
      <c r="L144" s="195">
        <f>H144/J144</f>
        <v>7.0000000000000007E-2</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280</v>
      </c>
      <c r="I146" s="118" t="s">
        <v>21</v>
      </c>
      <c r="J146" s="122">
        <v>30</v>
      </c>
      <c r="K146" s="217" t="s">
        <v>60</v>
      </c>
      <c r="L146" s="195">
        <f>H146/J146</f>
        <v>9.3333333333333339</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3.5</v>
      </c>
      <c r="I148" s="118" t="s">
        <v>53</v>
      </c>
      <c r="J148" s="122"/>
      <c r="K148" s="217"/>
      <c r="L148" s="195">
        <f t="shared" ref="L148:L150" si="26">H148</f>
        <v>3.5</v>
      </c>
      <c r="M148" s="124" t="s">
        <v>53</v>
      </c>
    </row>
    <row r="149" spans="2:13" ht="17" thickBot="1" x14ac:dyDescent="0.4">
      <c r="B149" s="160"/>
      <c r="C149" s="179"/>
      <c r="D149" s="148">
        <v>1</v>
      </c>
      <c r="E149" s="128" t="s">
        <v>52</v>
      </c>
      <c r="F149" s="129">
        <v>100</v>
      </c>
      <c r="G149" s="130" t="s">
        <v>53</v>
      </c>
      <c r="H149" s="148">
        <f t="shared" si="25"/>
        <v>7</v>
      </c>
      <c r="I149" s="128" t="s">
        <v>53</v>
      </c>
      <c r="J149" s="155"/>
      <c r="K149" s="221"/>
      <c r="L149" s="213">
        <f t="shared" si="26"/>
        <v>7</v>
      </c>
      <c r="M149" s="156" t="s">
        <v>53</v>
      </c>
    </row>
    <row r="150" spans="2:13" ht="17" thickTop="1" x14ac:dyDescent="0.35">
      <c r="B150" s="115" t="s">
        <v>54</v>
      </c>
      <c r="C150" s="116"/>
      <c r="D150" s="158">
        <v>2</v>
      </c>
      <c r="E150" s="118" t="s">
        <v>52</v>
      </c>
      <c r="F150" s="119">
        <v>360</v>
      </c>
      <c r="G150" s="120" t="s">
        <v>53</v>
      </c>
      <c r="H150" s="158">
        <f t="shared" si="25"/>
        <v>14</v>
      </c>
      <c r="I150" s="118" t="s">
        <v>53</v>
      </c>
      <c r="J150" s="122"/>
      <c r="K150" s="217"/>
      <c r="L150" s="195">
        <f t="shared" si="26"/>
        <v>14</v>
      </c>
      <c r="M150" s="124" t="s">
        <v>53</v>
      </c>
    </row>
    <row r="151" spans="2:13" ht="17" thickBot="1" x14ac:dyDescent="0.4">
      <c r="B151" s="160"/>
      <c r="C151" s="179"/>
      <c r="D151" s="148">
        <v>4</v>
      </c>
      <c r="E151" s="128" t="s">
        <v>52</v>
      </c>
      <c r="F151" s="129">
        <v>360</v>
      </c>
      <c r="G151" s="130" t="s">
        <v>53</v>
      </c>
      <c r="H151" s="148">
        <f t="shared" si="25"/>
        <v>28</v>
      </c>
      <c r="I151" s="128" t="s">
        <v>53</v>
      </c>
      <c r="J151" s="155"/>
      <c r="K151" s="221"/>
      <c r="L151" s="213">
        <f>H151</f>
        <v>28</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5AE0D-4D0C-4D12-BFF2-5C8954ECF523}">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B18" sqref="B18"/>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8</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0.8</v>
      </c>
      <c r="I18" s="118" t="s">
        <v>21</v>
      </c>
      <c r="J18" s="122">
        <v>3</v>
      </c>
      <c r="K18" s="217" t="s">
        <v>60</v>
      </c>
      <c r="L18" s="189">
        <f>H18/J18</f>
        <v>0.26666666666666666</v>
      </c>
      <c r="M18" s="124" t="s">
        <v>61</v>
      </c>
    </row>
    <row r="19" spans="2:13" ht="17" thickBot="1" x14ac:dyDescent="0.4">
      <c r="B19" s="125" t="s">
        <v>125</v>
      </c>
      <c r="C19" s="126" t="s">
        <v>91</v>
      </c>
      <c r="D19" s="127">
        <v>0.2</v>
      </c>
      <c r="E19" s="128" t="s">
        <v>22</v>
      </c>
      <c r="F19" s="129">
        <v>12</v>
      </c>
      <c r="G19" s="130" t="s">
        <v>21</v>
      </c>
      <c r="H19" s="205">
        <f>IF($H$13*D19&lt;=F19,$H$13*D19,F19)</f>
        <v>1.6</v>
      </c>
      <c r="I19" s="132" t="s">
        <v>21</v>
      </c>
      <c r="J19" s="133">
        <v>3</v>
      </c>
      <c r="K19" s="218" t="s">
        <v>60</v>
      </c>
      <c r="L19" s="190">
        <f t="shared" ref="L19:L30" si="0">H19/J19</f>
        <v>0.53333333333333333</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1.6</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0.08</v>
      </c>
      <c r="I23" s="137" t="s">
        <v>27</v>
      </c>
      <c r="J23" s="133">
        <v>500</v>
      </c>
      <c r="K23" s="218" t="s">
        <v>80</v>
      </c>
      <c r="L23" s="190">
        <f t="shared" si="0"/>
        <v>1.6000000000000001E-4</v>
      </c>
      <c r="M23" s="140" t="s">
        <v>105</v>
      </c>
    </row>
    <row r="24" spans="2:13" ht="17" thickTop="1" x14ac:dyDescent="0.35">
      <c r="B24" s="29" t="s">
        <v>23</v>
      </c>
      <c r="C24" s="48" t="s">
        <v>91</v>
      </c>
      <c r="D24" s="65">
        <v>5</v>
      </c>
      <c r="E24" s="55" t="s">
        <v>22</v>
      </c>
      <c r="F24" s="62">
        <v>300</v>
      </c>
      <c r="G24" s="63" t="s">
        <v>21</v>
      </c>
      <c r="H24" s="204">
        <f t="shared" si="1"/>
        <v>40</v>
      </c>
      <c r="I24" s="55" t="s">
        <v>21</v>
      </c>
      <c r="J24" s="58">
        <v>6</v>
      </c>
      <c r="K24" s="219" t="s">
        <v>60</v>
      </c>
      <c r="L24" s="191">
        <f t="shared" si="0"/>
        <v>6.666666666666667</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0.16</v>
      </c>
      <c r="I26" s="118" t="s">
        <v>21</v>
      </c>
      <c r="J26" s="151">
        <v>1</v>
      </c>
      <c r="K26" s="217" t="s">
        <v>60</v>
      </c>
      <c r="L26" s="192">
        <f t="shared" si="0"/>
        <v>0.16</v>
      </c>
      <c r="M26" s="124" t="s">
        <v>61</v>
      </c>
    </row>
    <row r="27" spans="2:13" ht="16.5" x14ac:dyDescent="0.35">
      <c r="B27" s="26" t="s">
        <v>160</v>
      </c>
      <c r="C27" s="51" t="s">
        <v>77</v>
      </c>
      <c r="D27" s="80">
        <v>0.02</v>
      </c>
      <c r="E27" s="68" t="s">
        <v>22</v>
      </c>
      <c r="F27" s="81">
        <v>1</v>
      </c>
      <c r="G27" s="82" t="s">
        <v>21</v>
      </c>
      <c r="H27" s="203">
        <f t="shared" si="1"/>
        <v>0.16</v>
      </c>
      <c r="I27" s="68" t="s">
        <v>21</v>
      </c>
      <c r="J27" s="61">
        <v>1</v>
      </c>
      <c r="K27" s="220" t="s">
        <v>60</v>
      </c>
      <c r="L27" s="193">
        <f t="shared" si="0"/>
        <v>0.16</v>
      </c>
      <c r="M27" s="45" t="s">
        <v>61</v>
      </c>
    </row>
    <row r="28" spans="2:13" ht="16.5" x14ac:dyDescent="0.35">
      <c r="B28" s="98" t="s">
        <v>161</v>
      </c>
      <c r="C28" s="48" t="s">
        <v>77</v>
      </c>
      <c r="D28" s="69">
        <v>0.02</v>
      </c>
      <c r="E28" s="55" t="s">
        <v>22</v>
      </c>
      <c r="F28" s="62">
        <v>3</v>
      </c>
      <c r="G28" s="63" t="s">
        <v>21</v>
      </c>
      <c r="H28" s="199">
        <f t="shared" si="1"/>
        <v>0.16</v>
      </c>
      <c r="I28" s="55" t="s">
        <v>21</v>
      </c>
      <c r="J28" s="61">
        <v>1</v>
      </c>
      <c r="K28" s="219" t="s">
        <v>60</v>
      </c>
      <c r="L28" s="194">
        <f t="shared" si="0"/>
        <v>0.16</v>
      </c>
      <c r="M28" s="30" t="s">
        <v>61</v>
      </c>
    </row>
    <row r="29" spans="2:13" ht="17" thickBot="1" x14ac:dyDescent="0.4">
      <c r="B29" s="153" t="s">
        <v>124</v>
      </c>
      <c r="C29" s="126" t="s">
        <v>78</v>
      </c>
      <c r="D29" s="146">
        <v>0.04</v>
      </c>
      <c r="E29" s="128" t="s">
        <v>22</v>
      </c>
      <c r="F29" s="129">
        <v>2</v>
      </c>
      <c r="G29" s="130" t="s">
        <v>21</v>
      </c>
      <c r="H29" s="127">
        <f t="shared" si="1"/>
        <v>0.32</v>
      </c>
      <c r="I29" s="128" t="s">
        <v>21</v>
      </c>
      <c r="J29" s="155">
        <v>1</v>
      </c>
      <c r="K29" s="221" t="s">
        <v>60</v>
      </c>
      <c r="L29" s="208">
        <f t="shared" si="0"/>
        <v>0.32</v>
      </c>
      <c r="M29" s="156" t="s">
        <v>61</v>
      </c>
    </row>
    <row r="30" spans="2:13" ht="17" thickTop="1" x14ac:dyDescent="0.35">
      <c r="B30" s="157" t="s">
        <v>156</v>
      </c>
      <c r="C30" s="116" t="s">
        <v>91</v>
      </c>
      <c r="D30" s="158">
        <v>20</v>
      </c>
      <c r="E30" s="118" t="s">
        <v>22</v>
      </c>
      <c r="F30" s="119">
        <v>1000</v>
      </c>
      <c r="G30" s="120" t="s">
        <v>21</v>
      </c>
      <c r="H30" s="202">
        <f t="shared" si="1"/>
        <v>160</v>
      </c>
      <c r="I30" s="118" t="s">
        <v>21</v>
      </c>
      <c r="J30" s="151">
        <v>100</v>
      </c>
      <c r="K30" s="217" t="s">
        <v>60</v>
      </c>
      <c r="L30" s="192">
        <f t="shared" si="0"/>
        <v>1.6</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4.8</v>
      </c>
      <c r="I32" s="118" t="s">
        <v>21</v>
      </c>
      <c r="J32" s="151">
        <v>10</v>
      </c>
      <c r="K32" s="217" t="s">
        <v>60</v>
      </c>
      <c r="L32" s="192">
        <f>H32/J32</f>
        <v>0.48</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8</v>
      </c>
      <c r="I34" s="118" t="s">
        <v>34</v>
      </c>
      <c r="J34" s="151">
        <v>4</v>
      </c>
      <c r="K34" s="217" t="s">
        <v>80</v>
      </c>
      <c r="L34" s="192">
        <f t="shared" ref="L34:L37" si="2">H34/J34</f>
        <v>2</v>
      </c>
      <c r="M34" s="124" t="s">
        <v>61</v>
      </c>
    </row>
    <row r="35" spans="2:13" ht="16.5" x14ac:dyDescent="0.35">
      <c r="B35" s="28" t="s">
        <v>163</v>
      </c>
      <c r="C35" s="51" t="s">
        <v>76</v>
      </c>
      <c r="D35" s="97">
        <v>2</v>
      </c>
      <c r="E35" s="74" t="s">
        <v>33</v>
      </c>
      <c r="F35" s="59"/>
      <c r="G35" s="60"/>
      <c r="H35" s="112">
        <f>$H$13*D35</f>
        <v>16</v>
      </c>
      <c r="I35" s="74" t="s">
        <v>34</v>
      </c>
      <c r="J35" s="58">
        <v>4</v>
      </c>
      <c r="K35" s="219" t="s">
        <v>80</v>
      </c>
      <c r="L35" s="209">
        <f t="shared" si="2"/>
        <v>4</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24</v>
      </c>
      <c r="I37" s="163" t="s">
        <v>21</v>
      </c>
      <c r="J37" s="155">
        <v>100</v>
      </c>
      <c r="K37" s="218" t="s">
        <v>80</v>
      </c>
      <c r="L37" s="210">
        <f t="shared" si="2"/>
        <v>0.24</v>
      </c>
      <c r="M37" s="167" t="s">
        <v>61</v>
      </c>
    </row>
    <row r="38" spans="2:13" ht="17" thickTop="1" x14ac:dyDescent="0.35">
      <c r="B38" s="29" t="s">
        <v>165</v>
      </c>
      <c r="C38" s="48" t="s">
        <v>76</v>
      </c>
      <c r="D38" s="65">
        <v>5</v>
      </c>
      <c r="E38" s="55" t="s">
        <v>72</v>
      </c>
      <c r="F38" s="62">
        <v>250</v>
      </c>
      <c r="G38" s="63" t="s">
        <v>61</v>
      </c>
      <c r="H38" s="200">
        <f t="shared" si="3"/>
        <v>40</v>
      </c>
      <c r="I38" s="55" t="s">
        <v>61</v>
      </c>
      <c r="J38" s="61"/>
      <c r="K38" s="219"/>
      <c r="L38" s="194">
        <f t="shared" ref="L38:L40" si="4">H38</f>
        <v>40</v>
      </c>
      <c r="M38" s="30" t="s">
        <v>61</v>
      </c>
    </row>
    <row r="39" spans="2:13" ht="16.5" x14ac:dyDescent="0.35">
      <c r="B39" s="28" t="s">
        <v>166</v>
      </c>
      <c r="C39" s="51" t="s">
        <v>76</v>
      </c>
      <c r="D39" s="97">
        <v>2</v>
      </c>
      <c r="E39" s="74" t="s">
        <v>72</v>
      </c>
      <c r="F39" s="59">
        <v>100</v>
      </c>
      <c r="G39" s="60" t="s">
        <v>61</v>
      </c>
      <c r="H39" s="97">
        <f t="shared" si="3"/>
        <v>16</v>
      </c>
      <c r="I39" s="74" t="s">
        <v>61</v>
      </c>
      <c r="J39" s="58"/>
      <c r="K39" s="219"/>
      <c r="L39" s="209">
        <f t="shared" si="4"/>
        <v>16</v>
      </c>
      <c r="M39" s="84" t="s">
        <v>61</v>
      </c>
    </row>
    <row r="40" spans="2:13" ht="16.5" x14ac:dyDescent="0.35">
      <c r="B40" s="85" t="s">
        <v>167</v>
      </c>
      <c r="C40" s="48" t="s">
        <v>76</v>
      </c>
      <c r="D40" s="65">
        <v>1</v>
      </c>
      <c r="E40" s="55" t="s">
        <v>72</v>
      </c>
      <c r="F40" s="62">
        <v>50</v>
      </c>
      <c r="G40" s="63" t="s">
        <v>61</v>
      </c>
      <c r="H40" s="65">
        <f t="shared" si="3"/>
        <v>8</v>
      </c>
      <c r="I40" s="55" t="s">
        <v>61</v>
      </c>
      <c r="J40" s="58"/>
      <c r="K40" s="219"/>
      <c r="L40" s="191">
        <f t="shared" si="4"/>
        <v>8</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1.2</v>
      </c>
      <c r="I42" s="55" t="s">
        <v>21</v>
      </c>
      <c r="J42" s="61">
        <v>5</v>
      </c>
      <c r="K42" s="219" t="s">
        <v>60</v>
      </c>
      <c r="L42" s="194">
        <f>H42/J42</f>
        <v>0.24</v>
      </c>
      <c r="M42" s="30" t="s">
        <v>61</v>
      </c>
    </row>
    <row r="43" spans="2:13" ht="16.5" x14ac:dyDescent="0.35">
      <c r="B43" s="28" t="s">
        <v>139</v>
      </c>
      <c r="C43" s="51" t="s">
        <v>79</v>
      </c>
      <c r="D43" s="95">
        <v>0.5</v>
      </c>
      <c r="E43" s="74" t="s">
        <v>22</v>
      </c>
      <c r="F43" s="59">
        <v>20</v>
      </c>
      <c r="G43" s="60" t="s">
        <v>21</v>
      </c>
      <c r="H43" s="95">
        <f t="shared" si="5"/>
        <v>4</v>
      </c>
      <c r="I43" s="74" t="s">
        <v>21</v>
      </c>
      <c r="J43" s="58"/>
      <c r="K43" s="219"/>
      <c r="L43" s="209"/>
      <c r="M43" s="84"/>
    </row>
    <row r="44" spans="2:13" ht="16.5" x14ac:dyDescent="0.35">
      <c r="B44" s="85" t="s">
        <v>153</v>
      </c>
      <c r="C44" s="48" t="s">
        <v>79</v>
      </c>
      <c r="D44" s="110">
        <v>0.3</v>
      </c>
      <c r="E44" s="55" t="s">
        <v>22</v>
      </c>
      <c r="F44" s="62">
        <v>20</v>
      </c>
      <c r="G44" s="63" t="s">
        <v>21</v>
      </c>
      <c r="H44" s="110">
        <f t="shared" si="5"/>
        <v>2.4</v>
      </c>
      <c r="I44" s="55" t="s">
        <v>21</v>
      </c>
      <c r="J44" s="58"/>
      <c r="K44" s="219"/>
      <c r="L44" s="191"/>
      <c r="M44" s="30"/>
    </row>
    <row r="45" spans="2:13" ht="17" thickBot="1" x14ac:dyDescent="0.4">
      <c r="B45" s="153" t="s">
        <v>154</v>
      </c>
      <c r="C45" s="126" t="s">
        <v>79</v>
      </c>
      <c r="D45" s="127">
        <v>0.2</v>
      </c>
      <c r="E45" s="128" t="s">
        <v>22</v>
      </c>
      <c r="F45" s="129">
        <v>20</v>
      </c>
      <c r="G45" s="130" t="s">
        <v>21</v>
      </c>
      <c r="H45" s="148">
        <f t="shared" si="5"/>
        <v>1.6</v>
      </c>
      <c r="I45" s="128" t="s">
        <v>21</v>
      </c>
      <c r="J45" s="155"/>
      <c r="K45" s="221"/>
      <c r="L45" s="208"/>
      <c r="M45" s="156"/>
    </row>
    <row r="46" spans="2:13" ht="17" thickTop="1" x14ac:dyDescent="0.35">
      <c r="B46" s="29" t="s">
        <v>169</v>
      </c>
      <c r="C46" s="48" t="s">
        <v>76</v>
      </c>
      <c r="D46" s="65">
        <v>1</v>
      </c>
      <c r="E46" s="55" t="s">
        <v>22</v>
      </c>
      <c r="F46" s="62">
        <v>50</v>
      </c>
      <c r="G46" s="63" t="s">
        <v>21</v>
      </c>
      <c r="H46" s="200">
        <f t="shared" si="5"/>
        <v>8</v>
      </c>
      <c r="I46" s="55" t="s">
        <v>21</v>
      </c>
      <c r="J46" s="61">
        <v>50</v>
      </c>
      <c r="K46" s="219" t="s">
        <v>60</v>
      </c>
      <c r="L46" s="194">
        <f t="shared" ref="L46:L61" si="6">H46/J46</f>
        <v>0.16</v>
      </c>
      <c r="M46" s="30" t="s">
        <v>61</v>
      </c>
    </row>
    <row r="47" spans="2:13" ht="17" thickBot="1" x14ac:dyDescent="0.4">
      <c r="B47" s="153"/>
      <c r="C47" s="126" t="s">
        <v>88</v>
      </c>
      <c r="D47" s="148">
        <v>1</v>
      </c>
      <c r="E47" s="128" t="s">
        <v>22</v>
      </c>
      <c r="F47" s="129">
        <v>50</v>
      </c>
      <c r="G47" s="130" t="s">
        <v>21</v>
      </c>
      <c r="H47" s="148">
        <f t="shared" si="5"/>
        <v>8</v>
      </c>
      <c r="I47" s="128" t="s">
        <v>21</v>
      </c>
      <c r="J47" s="155">
        <f>12.5/5</f>
        <v>2.5</v>
      </c>
      <c r="K47" s="221" t="s">
        <v>60</v>
      </c>
      <c r="L47" s="208">
        <f t="shared" si="6"/>
        <v>3.2</v>
      </c>
      <c r="M47" s="156" t="s">
        <v>61</v>
      </c>
    </row>
    <row r="48" spans="2:13" ht="17" thickTop="1" x14ac:dyDescent="0.35">
      <c r="B48" s="29" t="s">
        <v>26</v>
      </c>
      <c r="C48" s="48" t="s">
        <v>76</v>
      </c>
      <c r="D48" s="65">
        <v>5</v>
      </c>
      <c r="E48" s="66" t="s">
        <v>27</v>
      </c>
      <c r="F48" s="62" t="s">
        <v>28</v>
      </c>
      <c r="G48" s="63"/>
      <c r="H48" s="200">
        <f t="shared" si="5"/>
        <v>40</v>
      </c>
      <c r="I48" s="66" t="s">
        <v>29</v>
      </c>
      <c r="J48" s="61">
        <v>12.5</v>
      </c>
      <c r="K48" s="219" t="s">
        <v>60</v>
      </c>
      <c r="L48" s="194">
        <f t="shared" si="6"/>
        <v>3.2</v>
      </c>
      <c r="M48" s="114" t="s">
        <v>64</v>
      </c>
    </row>
    <row r="49" spans="2:13" ht="16.5" x14ac:dyDescent="0.35">
      <c r="B49" s="28"/>
      <c r="C49" s="51" t="s">
        <v>76</v>
      </c>
      <c r="D49" s="97">
        <v>10</v>
      </c>
      <c r="E49" s="76" t="s">
        <v>27</v>
      </c>
      <c r="F49" s="59" t="s">
        <v>28</v>
      </c>
      <c r="G49" s="60"/>
      <c r="H49" s="97">
        <f t="shared" si="5"/>
        <v>80</v>
      </c>
      <c r="I49" s="76" t="s">
        <v>29</v>
      </c>
      <c r="J49" s="58">
        <v>12.5</v>
      </c>
      <c r="K49" s="219" t="s">
        <v>60</v>
      </c>
      <c r="L49" s="209">
        <f t="shared" si="6"/>
        <v>6.4</v>
      </c>
      <c r="M49" s="96" t="s">
        <v>64</v>
      </c>
    </row>
    <row r="50" spans="2:13" ht="16.5" x14ac:dyDescent="0.35">
      <c r="B50" s="85"/>
      <c r="C50" s="48" t="s">
        <v>76</v>
      </c>
      <c r="D50" s="65">
        <v>15</v>
      </c>
      <c r="E50" s="66" t="s">
        <v>27</v>
      </c>
      <c r="F50" s="62" t="s">
        <v>28</v>
      </c>
      <c r="G50" s="63"/>
      <c r="H50" s="65">
        <f t="shared" si="5"/>
        <v>120</v>
      </c>
      <c r="I50" s="66" t="s">
        <v>29</v>
      </c>
      <c r="J50" s="58">
        <v>12.5</v>
      </c>
      <c r="K50" s="219" t="s">
        <v>60</v>
      </c>
      <c r="L50" s="191">
        <f t="shared" si="6"/>
        <v>9.6</v>
      </c>
      <c r="M50" s="114" t="s">
        <v>64</v>
      </c>
    </row>
    <row r="51" spans="2:13" ht="17" thickBot="1" x14ac:dyDescent="0.4">
      <c r="B51" s="153"/>
      <c r="C51" s="126" t="s">
        <v>76</v>
      </c>
      <c r="D51" s="148">
        <v>20</v>
      </c>
      <c r="E51" s="137" t="s">
        <v>27</v>
      </c>
      <c r="F51" s="129" t="s">
        <v>28</v>
      </c>
      <c r="G51" s="130"/>
      <c r="H51" s="148">
        <f t="shared" si="5"/>
        <v>160</v>
      </c>
      <c r="I51" s="137" t="s">
        <v>29</v>
      </c>
      <c r="J51" s="155">
        <v>12.5</v>
      </c>
      <c r="K51" s="221" t="s">
        <v>60</v>
      </c>
      <c r="L51" s="208">
        <f t="shared" si="6"/>
        <v>12.8</v>
      </c>
      <c r="M51" s="168" t="s">
        <v>64</v>
      </c>
    </row>
    <row r="52" spans="2:13" ht="17" thickTop="1" x14ac:dyDescent="0.35">
      <c r="B52" s="29" t="s">
        <v>30</v>
      </c>
      <c r="C52" s="48" t="s">
        <v>76</v>
      </c>
      <c r="D52" s="65">
        <v>5</v>
      </c>
      <c r="E52" s="66" t="s">
        <v>27</v>
      </c>
      <c r="F52" s="62" t="s">
        <v>28</v>
      </c>
      <c r="G52" s="63"/>
      <c r="H52" s="200">
        <f t="shared" si="5"/>
        <v>40</v>
      </c>
      <c r="I52" s="66" t="s">
        <v>29</v>
      </c>
      <c r="J52" s="61">
        <v>3.2</v>
      </c>
      <c r="K52" s="219" t="s">
        <v>60</v>
      </c>
      <c r="L52" s="194">
        <f t="shared" si="6"/>
        <v>12.5</v>
      </c>
      <c r="M52" s="114" t="s">
        <v>64</v>
      </c>
    </row>
    <row r="53" spans="2:13" ht="19.5" x14ac:dyDescent="0.5">
      <c r="B53" s="28" t="s">
        <v>170</v>
      </c>
      <c r="C53" s="51" t="s">
        <v>76</v>
      </c>
      <c r="D53" s="97">
        <v>10</v>
      </c>
      <c r="E53" s="76" t="s">
        <v>27</v>
      </c>
      <c r="F53" s="59" t="s">
        <v>28</v>
      </c>
      <c r="G53" s="60"/>
      <c r="H53" s="97">
        <f t="shared" si="5"/>
        <v>80</v>
      </c>
      <c r="I53" s="76" t="s">
        <v>29</v>
      </c>
      <c r="J53" s="58">
        <v>3.2</v>
      </c>
      <c r="K53" s="219" t="s">
        <v>60</v>
      </c>
      <c r="L53" s="209">
        <f t="shared" si="6"/>
        <v>25</v>
      </c>
      <c r="M53" s="96" t="s">
        <v>64</v>
      </c>
    </row>
    <row r="54" spans="2:13" ht="16.5" x14ac:dyDescent="0.35">
      <c r="B54" s="85"/>
      <c r="C54" s="48" t="s">
        <v>76</v>
      </c>
      <c r="D54" s="65">
        <v>15</v>
      </c>
      <c r="E54" s="66" t="s">
        <v>27</v>
      </c>
      <c r="F54" s="62" t="s">
        <v>28</v>
      </c>
      <c r="G54" s="63"/>
      <c r="H54" s="65">
        <f t="shared" si="5"/>
        <v>120</v>
      </c>
      <c r="I54" s="66" t="s">
        <v>29</v>
      </c>
      <c r="J54" s="58">
        <v>3.2</v>
      </c>
      <c r="K54" s="219" t="s">
        <v>60</v>
      </c>
      <c r="L54" s="191">
        <f t="shared" si="6"/>
        <v>37.5</v>
      </c>
      <c r="M54" s="114" t="s">
        <v>64</v>
      </c>
    </row>
    <row r="55" spans="2:13" ht="17" thickBot="1" x14ac:dyDescent="0.4">
      <c r="B55" s="153"/>
      <c r="C55" s="126" t="s">
        <v>76</v>
      </c>
      <c r="D55" s="148">
        <v>20</v>
      </c>
      <c r="E55" s="137" t="s">
        <v>27</v>
      </c>
      <c r="F55" s="129" t="s">
        <v>28</v>
      </c>
      <c r="G55" s="130"/>
      <c r="H55" s="148">
        <f t="shared" si="5"/>
        <v>160</v>
      </c>
      <c r="I55" s="137" t="s">
        <v>29</v>
      </c>
      <c r="J55" s="155">
        <v>3.2</v>
      </c>
      <c r="K55" s="221" t="s">
        <v>60</v>
      </c>
      <c r="L55" s="208">
        <f t="shared" si="6"/>
        <v>50</v>
      </c>
      <c r="M55" s="168" t="s">
        <v>64</v>
      </c>
    </row>
    <row r="56" spans="2:13" ht="17" thickTop="1" x14ac:dyDescent="0.35">
      <c r="B56" s="115" t="s">
        <v>172</v>
      </c>
      <c r="C56" s="116" t="s">
        <v>91</v>
      </c>
      <c r="D56" s="141">
        <v>0.03</v>
      </c>
      <c r="E56" s="118" t="s">
        <v>22</v>
      </c>
      <c r="F56" s="119">
        <v>1</v>
      </c>
      <c r="G56" s="120" t="s">
        <v>21</v>
      </c>
      <c r="H56" s="192">
        <f t="shared" si="5"/>
        <v>0.24</v>
      </c>
      <c r="I56" s="118" t="s">
        <v>21</v>
      </c>
      <c r="J56" s="151">
        <v>0.1</v>
      </c>
      <c r="K56" s="217" t="s">
        <v>60</v>
      </c>
      <c r="L56" s="192">
        <f t="shared" si="6"/>
        <v>2.4</v>
      </c>
      <c r="M56" s="124" t="s">
        <v>61</v>
      </c>
    </row>
    <row r="57" spans="2:13" ht="16.5" x14ac:dyDescent="0.35">
      <c r="B57" s="28" t="s">
        <v>171</v>
      </c>
      <c r="C57" s="51" t="s">
        <v>91</v>
      </c>
      <c r="D57" s="93">
        <v>0.01</v>
      </c>
      <c r="E57" s="74" t="s">
        <v>22</v>
      </c>
      <c r="F57" s="59">
        <v>1</v>
      </c>
      <c r="G57" s="60" t="s">
        <v>21</v>
      </c>
      <c r="H57" s="93">
        <f t="shared" si="5"/>
        <v>0.08</v>
      </c>
      <c r="I57" s="74" t="s">
        <v>21</v>
      </c>
      <c r="J57" s="58">
        <v>0.1</v>
      </c>
      <c r="K57" s="219" t="s">
        <v>60</v>
      </c>
      <c r="L57" s="209">
        <f t="shared" si="6"/>
        <v>0.79999999999999993</v>
      </c>
      <c r="M57" s="84" t="s">
        <v>61</v>
      </c>
    </row>
    <row r="58" spans="2:13" ht="16.5" x14ac:dyDescent="0.35">
      <c r="B58" s="85" t="s">
        <v>174</v>
      </c>
      <c r="C58" s="48" t="s">
        <v>78</v>
      </c>
      <c r="D58" s="69">
        <v>0.05</v>
      </c>
      <c r="E58" s="55" t="s">
        <v>32</v>
      </c>
      <c r="F58" s="77">
        <v>2.5</v>
      </c>
      <c r="G58" s="63" t="s">
        <v>21</v>
      </c>
      <c r="H58" s="69">
        <f t="shared" si="5"/>
        <v>0.4</v>
      </c>
      <c r="I58" s="55" t="s">
        <v>21</v>
      </c>
      <c r="J58" s="58">
        <v>0.1</v>
      </c>
      <c r="K58" s="219" t="s">
        <v>60</v>
      </c>
      <c r="L58" s="191">
        <f t="shared" si="6"/>
        <v>4</v>
      </c>
      <c r="M58" s="30" t="s">
        <v>61</v>
      </c>
    </row>
    <row r="59" spans="2:13" ht="16.5" x14ac:dyDescent="0.35">
      <c r="B59" s="28" t="s">
        <v>173</v>
      </c>
      <c r="C59" s="51" t="s">
        <v>78</v>
      </c>
      <c r="D59" s="95">
        <v>0.1</v>
      </c>
      <c r="E59" s="74" t="s">
        <v>22</v>
      </c>
      <c r="F59" s="94">
        <v>2.5</v>
      </c>
      <c r="G59" s="60" t="s">
        <v>21</v>
      </c>
      <c r="H59" s="95">
        <f t="shared" si="5"/>
        <v>0.8</v>
      </c>
      <c r="I59" s="74" t="s">
        <v>21</v>
      </c>
      <c r="J59" s="58">
        <v>1</v>
      </c>
      <c r="K59" s="219" t="s">
        <v>60</v>
      </c>
      <c r="L59" s="209">
        <f t="shared" si="6"/>
        <v>0.8</v>
      </c>
      <c r="M59" s="84" t="s">
        <v>61</v>
      </c>
    </row>
    <row r="60" spans="2:13" ht="16.5" x14ac:dyDescent="0.35">
      <c r="B60" s="85" t="s">
        <v>65</v>
      </c>
      <c r="C60" s="48" t="s">
        <v>91</v>
      </c>
      <c r="D60" s="110">
        <v>0.1</v>
      </c>
      <c r="E60" s="66" t="s">
        <v>27</v>
      </c>
      <c r="F60" s="62">
        <v>1</v>
      </c>
      <c r="G60" s="113" t="s">
        <v>27</v>
      </c>
      <c r="H60" s="110">
        <f t="shared" si="5"/>
        <v>0.8</v>
      </c>
      <c r="I60" s="66" t="s">
        <v>29</v>
      </c>
      <c r="J60" s="58">
        <v>0.1</v>
      </c>
      <c r="K60" s="219" t="s">
        <v>60</v>
      </c>
      <c r="L60" s="191">
        <f t="shared" si="6"/>
        <v>8</v>
      </c>
      <c r="M60" s="114" t="s">
        <v>64</v>
      </c>
    </row>
    <row r="61" spans="2:13" ht="17" thickBot="1" x14ac:dyDescent="0.4">
      <c r="B61" s="153" t="s">
        <v>97</v>
      </c>
      <c r="C61" s="126" t="s">
        <v>84</v>
      </c>
      <c r="D61" s="146">
        <v>0.01</v>
      </c>
      <c r="E61" s="128" t="s">
        <v>22</v>
      </c>
      <c r="F61" s="169">
        <v>0.3</v>
      </c>
      <c r="G61" s="130" t="s">
        <v>21</v>
      </c>
      <c r="H61" s="146">
        <f t="shared" si="5"/>
        <v>0.08</v>
      </c>
      <c r="I61" s="128" t="s">
        <v>21</v>
      </c>
      <c r="J61" s="155">
        <v>1</v>
      </c>
      <c r="K61" s="221" t="s">
        <v>60</v>
      </c>
      <c r="L61" s="208">
        <f t="shared" si="6"/>
        <v>0.08</v>
      </c>
      <c r="M61" s="156" t="s">
        <v>61</v>
      </c>
    </row>
    <row r="62" spans="2:13" ht="17" thickTop="1" x14ac:dyDescent="0.35">
      <c r="B62" s="136" t="s">
        <v>137</v>
      </c>
      <c r="C62" s="170" t="s">
        <v>118</v>
      </c>
      <c r="D62" s="141">
        <v>0.05</v>
      </c>
      <c r="E62" s="118" t="s">
        <v>72</v>
      </c>
      <c r="F62" s="149">
        <v>0.5</v>
      </c>
      <c r="G62" s="120" t="s">
        <v>61</v>
      </c>
      <c r="H62" s="69">
        <f t="shared" si="5"/>
        <v>0.4</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4000</v>
      </c>
      <c r="G64" s="120" t="s">
        <v>34</v>
      </c>
      <c r="H64" s="158">
        <f t="shared" si="5"/>
        <v>800</v>
      </c>
      <c r="I64" s="118" t="s">
        <v>34</v>
      </c>
      <c r="J64" s="122">
        <v>10</v>
      </c>
      <c r="K64" s="217" t="s">
        <v>60</v>
      </c>
      <c r="L64" s="189">
        <f t="shared" ref="L64:L76" si="7">H64/J64</f>
        <v>80</v>
      </c>
      <c r="M64" s="124" t="s">
        <v>61</v>
      </c>
    </row>
    <row r="65" spans="2:13" ht="17" thickBot="1" x14ac:dyDescent="0.4">
      <c r="B65" s="153" t="s">
        <v>175</v>
      </c>
      <c r="C65" s="126" t="s">
        <v>76</v>
      </c>
      <c r="D65" s="148">
        <v>100</v>
      </c>
      <c r="E65" s="137" t="s">
        <v>27</v>
      </c>
      <c r="F65" s="129">
        <v>1000</v>
      </c>
      <c r="G65" s="138" t="s">
        <v>27</v>
      </c>
      <c r="H65" s="148">
        <f t="shared" si="5"/>
        <v>800</v>
      </c>
      <c r="I65" s="137" t="s">
        <v>27</v>
      </c>
      <c r="J65" s="155">
        <v>10</v>
      </c>
      <c r="K65" s="221" t="s">
        <v>60</v>
      </c>
      <c r="L65" s="208">
        <f t="shared" si="7"/>
        <v>80</v>
      </c>
      <c r="M65" s="168" t="s">
        <v>176</v>
      </c>
    </row>
    <row r="66" spans="2:13" ht="17" thickTop="1" x14ac:dyDescent="0.35">
      <c r="B66" s="75" t="s">
        <v>74</v>
      </c>
      <c r="C66" s="53" t="s">
        <v>76</v>
      </c>
      <c r="D66" s="110">
        <v>0.1</v>
      </c>
      <c r="E66" s="55" t="s">
        <v>22</v>
      </c>
      <c r="F66" s="62">
        <v>20</v>
      </c>
      <c r="G66" s="63" t="s">
        <v>21</v>
      </c>
      <c r="H66" s="110">
        <f t="shared" si="5"/>
        <v>0.8</v>
      </c>
      <c r="I66" s="55" t="s">
        <v>21</v>
      </c>
      <c r="J66" s="58">
        <v>2</v>
      </c>
      <c r="K66" s="219" t="s">
        <v>60</v>
      </c>
      <c r="L66" s="191">
        <f t="shared" si="7"/>
        <v>0.4</v>
      </c>
      <c r="M66" s="30" t="s">
        <v>61</v>
      </c>
    </row>
    <row r="67" spans="2:13" ht="17" thickBot="1" x14ac:dyDescent="0.4">
      <c r="B67" s="153" t="s">
        <v>89</v>
      </c>
      <c r="C67" s="126" t="s">
        <v>76</v>
      </c>
      <c r="D67" s="127">
        <v>0.3</v>
      </c>
      <c r="E67" s="128" t="s">
        <v>22</v>
      </c>
      <c r="F67" s="129">
        <v>20</v>
      </c>
      <c r="G67" s="130" t="s">
        <v>21</v>
      </c>
      <c r="H67" s="127">
        <f t="shared" si="5"/>
        <v>2.4</v>
      </c>
      <c r="I67" s="128" t="s">
        <v>21</v>
      </c>
      <c r="J67" s="155">
        <v>2</v>
      </c>
      <c r="K67" s="221" t="s">
        <v>60</v>
      </c>
      <c r="L67" s="208">
        <f t="shared" si="7"/>
        <v>1.2</v>
      </c>
      <c r="M67" s="156" t="s">
        <v>61</v>
      </c>
    </row>
    <row r="68" spans="2:13" ht="17" thickTop="1" x14ac:dyDescent="0.35">
      <c r="B68" s="136" t="s">
        <v>81</v>
      </c>
      <c r="C68" s="170" t="s">
        <v>77</v>
      </c>
      <c r="D68" s="158">
        <v>1</v>
      </c>
      <c r="E68" s="118" t="s">
        <v>33</v>
      </c>
      <c r="F68" s="119">
        <v>50</v>
      </c>
      <c r="G68" s="120" t="s">
        <v>34</v>
      </c>
      <c r="H68" s="158">
        <f t="shared" si="5"/>
        <v>8</v>
      </c>
      <c r="I68" s="118" t="s">
        <v>34</v>
      </c>
      <c r="J68" s="122">
        <v>50</v>
      </c>
      <c r="K68" s="217" t="s">
        <v>80</v>
      </c>
      <c r="L68" s="189">
        <f t="shared" si="7"/>
        <v>0.16</v>
      </c>
      <c r="M68" s="124" t="s">
        <v>61</v>
      </c>
    </row>
    <row r="69" spans="2:13" ht="17" thickBot="1" x14ac:dyDescent="0.4">
      <c r="B69" s="153" t="s">
        <v>82</v>
      </c>
      <c r="C69" s="126" t="s">
        <v>83</v>
      </c>
      <c r="D69" s="148">
        <v>2</v>
      </c>
      <c r="E69" s="128" t="s">
        <v>33</v>
      </c>
      <c r="F69" s="129">
        <v>100</v>
      </c>
      <c r="G69" s="130" t="s">
        <v>34</v>
      </c>
      <c r="H69" s="148">
        <f t="shared" si="5"/>
        <v>16</v>
      </c>
      <c r="I69" s="128" t="s">
        <v>34</v>
      </c>
      <c r="J69" s="155">
        <v>50</v>
      </c>
      <c r="K69" s="221" t="s">
        <v>80</v>
      </c>
      <c r="L69" s="208">
        <f t="shared" si="7"/>
        <v>0.32</v>
      </c>
      <c r="M69" s="156" t="s">
        <v>61</v>
      </c>
    </row>
    <row r="70" spans="2:13" ht="17" thickTop="1" x14ac:dyDescent="0.35">
      <c r="B70" s="136" t="s">
        <v>36</v>
      </c>
      <c r="C70" s="170" t="s">
        <v>76</v>
      </c>
      <c r="D70" s="141">
        <v>0.01</v>
      </c>
      <c r="E70" s="118" t="s">
        <v>22</v>
      </c>
      <c r="F70" s="149">
        <v>0.2</v>
      </c>
      <c r="G70" s="120" t="s">
        <v>21</v>
      </c>
      <c r="H70" s="141">
        <f t="shared" si="5"/>
        <v>0.08</v>
      </c>
      <c r="I70" s="118" t="s">
        <v>21</v>
      </c>
      <c r="J70" s="122">
        <v>0.1</v>
      </c>
      <c r="K70" s="217" t="s">
        <v>60</v>
      </c>
      <c r="L70" s="189">
        <f t="shared" si="7"/>
        <v>0.79999999999999993</v>
      </c>
      <c r="M70" s="124" t="s">
        <v>61</v>
      </c>
    </row>
    <row r="71" spans="2:13" ht="17" thickBot="1" x14ac:dyDescent="0.4">
      <c r="B71" s="153" t="s">
        <v>177</v>
      </c>
      <c r="C71" s="126" t="s">
        <v>76</v>
      </c>
      <c r="D71" s="146">
        <v>0.02</v>
      </c>
      <c r="E71" s="128" t="s">
        <v>22</v>
      </c>
      <c r="F71" s="129">
        <v>1</v>
      </c>
      <c r="G71" s="130" t="s">
        <v>115</v>
      </c>
      <c r="H71" s="127">
        <f t="shared" si="5"/>
        <v>0.16</v>
      </c>
      <c r="I71" s="128" t="s">
        <v>21</v>
      </c>
      <c r="J71" s="155">
        <v>0.1</v>
      </c>
      <c r="K71" s="221" t="s">
        <v>60</v>
      </c>
      <c r="L71" s="208">
        <f t="shared" si="7"/>
        <v>1.5999999999999999</v>
      </c>
      <c r="M71" s="156" t="s">
        <v>61</v>
      </c>
    </row>
    <row r="72" spans="2:13" ht="17" thickTop="1" x14ac:dyDescent="0.35">
      <c r="B72" s="136" t="s">
        <v>37</v>
      </c>
      <c r="C72" s="170" t="s">
        <v>76</v>
      </c>
      <c r="D72" s="158">
        <v>15</v>
      </c>
      <c r="E72" s="118" t="s">
        <v>38</v>
      </c>
      <c r="F72" s="119">
        <v>1500</v>
      </c>
      <c r="G72" s="120" t="s">
        <v>178</v>
      </c>
      <c r="H72" s="158">
        <f t="shared" si="5"/>
        <v>120</v>
      </c>
      <c r="I72" s="118" t="s">
        <v>21</v>
      </c>
      <c r="J72" s="122">
        <v>25</v>
      </c>
      <c r="K72" s="217" t="s">
        <v>60</v>
      </c>
      <c r="L72" s="189">
        <f t="shared" si="7"/>
        <v>4.8</v>
      </c>
      <c r="M72" s="124" t="s">
        <v>61</v>
      </c>
    </row>
    <row r="73" spans="2:13" ht="17" thickBot="1" x14ac:dyDescent="0.4">
      <c r="B73" s="153" t="s">
        <v>179</v>
      </c>
      <c r="C73" s="126" t="s">
        <v>76</v>
      </c>
      <c r="D73" s="148">
        <v>20</v>
      </c>
      <c r="E73" s="128" t="s">
        <v>38</v>
      </c>
      <c r="F73" s="129">
        <v>1500</v>
      </c>
      <c r="G73" s="130" t="s">
        <v>178</v>
      </c>
      <c r="H73" s="148">
        <f t="shared" si="5"/>
        <v>160</v>
      </c>
      <c r="I73" s="128" t="s">
        <v>21</v>
      </c>
      <c r="J73" s="155">
        <v>25</v>
      </c>
      <c r="K73" s="221" t="s">
        <v>60</v>
      </c>
      <c r="L73" s="208">
        <f t="shared" si="7"/>
        <v>6.4</v>
      </c>
      <c r="M73" s="156" t="s">
        <v>61</v>
      </c>
    </row>
    <row r="74" spans="2:13" ht="17" thickTop="1" x14ac:dyDescent="0.35">
      <c r="B74" s="157" t="s">
        <v>180</v>
      </c>
      <c r="C74" s="116" t="s">
        <v>76</v>
      </c>
      <c r="D74" s="141">
        <v>0.02</v>
      </c>
      <c r="E74" s="118" t="s">
        <v>22</v>
      </c>
      <c r="F74" s="119">
        <v>1</v>
      </c>
      <c r="G74" s="120" t="s">
        <v>21</v>
      </c>
      <c r="H74" s="117">
        <f t="shared" si="5"/>
        <v>0.16</v>
      </c>
      <c r="I74" s="118" t="s">
        <v>21</v>
      </c>
      <c r="J74" s="122">
        <v>1</v>
      </c>
      <c r="K74" s="217" t="s">
        <v>60</v>
      </c>
      <c r="L74" s="189">
        <f t="shared" si="7"/>
        <v>0.16</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16</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8</v>
      </c>
      <c r="I80" s="118" t="s">
        <v>21</v>
      </c>
      <c r="J80" s="122">
        <v>50</v>
      </c>
      <c r="K80" s="217" t="s">
        <v>60</v>
      </c>
      <c r="L80" s="189">
        <f t="shared" si="8"/>
        <v>0.16</v>
      </c>
      <c r="M80" s="124" t="s">
        <v>61</v>
      </c>
    </row>
    <row r="81" spans="2:13" ht="16.5" x14ac:dyDescent="0.35">
      <c r="B81" s="28"/>
      <c r="C81" s="51" t="s">
        <v>76</v>
      </c>
      <c r="D81" s="97">
        <v>2</v>
      </c>
      <c r="E81" s="74" t="s">
        <v>22</v>
      </c>
      <c r="F81" s="59">
        <v>100</v>
      </c>
      <c r="G81" s="60" t="s">
        <v>21</v>
      </c>
      <c r="H81" s="97">
        <f t="shared" si="5"/>
        <v>16</v>
      </c>
      <c r="I81" s="74" t="s">
        <v>21</v>
      </c>
      <c r="J81" s="58">
        <v>50</v>
      </c>
      <c r="K81" s="219" t="s">
        <v>60</v>
      </c>
      <c r="L81" s="209">
        <f t="shared" si="8"/>
        <v>0.32</v>
      </c>
      <c r="M81" s="84" t="s">
        <v>61</v>
      </c>
    </row>
    <row r="82" spans="2:13" ht="16.5" x14ac:dyDescent="0.35">
      <c r="B82" s="27" t="s">
        <v>182</v>
      </c>
      <c r="C82" s="53" t="s">
        <v>84</v>
      </c>
      <c r="D82" s="65">
        <v>4</v>
      </c>
      <c r="E82" s="55" t="s">
        <v>22</v>
      </c>
      <c r="F82" s="62">
        <v>250</v>
      </c>
      <c r="G82" s="63" t="s">
        <v>21</v>
      </c>
      <c r="H82" s="65">
        <f t="shared" si="5"/>
        <v>32</v>
      </c>
      <c r="I82" s="55" t="s">
        <v>21</v>
      </c>
      <c r="J82" s="58">
        <v>50</v>
      </c>
      <c r="K82" s="219" t="s">
        <v>60</v>
      </c>
      <c r="L82" s="191">
        <f t="shared" si="8"/>
        <v>0.64</v>
      </c>
      <c r="M82" s="30" t="s">
        <v>61</v>
      </c>
    </row>
    <row r="83" spans="2:13" ht="17" thickBot="1" x14ac:dyDescent="0.4">
      <c r="B83" s="153"/>
      <c r="C83" s="126" t="s">
        <v>84</v>
      </c>
      <c r="D83" s="148">
        <v>5</v>
      </c>
      <c r="E83" s="128" t="s">
        <v>22</v>
      </c>
      <c r="F83" s="129">
        <v>250</v>
      </c>
      <c r="G83" s="130" t="s">
        <v>21</v>
      </c>
      <c r="H83" s="148">
        <f t="shared" si="5"/>
        <v>40</v>
      </c>
      <c r="I83" s="128" t="s">
        <v>21</v>
      </c>
      <c r="J83" s="155">
        <v>50</v>
      </c>
      <c r="K83" s="221" t="s">
        <v>60</v>
      </c>
      <c r="L83" s="208">
        <f t="shared" si="8"/>
        <v>0.8</v>
      </c>
      <c r="M83" s="156" t="s">
        <v>61</v>
      </c>
    </row>
    <row r="84" spans="2:13" ht="17" thickTop="1" x14ac:dyDescent="0.35">
      <c r="B84" s="136" t="s">
        <v>140</v>
      </c>
      <c r="C84" s="170" t="s">
        <v>76</v>
      </c>
      <c r="D84" s="158">
        <v>60</v>
      </c>
      <c r="E84" s="118" t="s">
        <v>22</v>
      </c>
      <c r="F84" s="119">
        <v>4500</v>
      </c>
      <c r="G84" s="120" t="s">
        <v>21</v>
      </c>
      <c r="H84" s="158">
        <f t="shared" si="5"/>
        <v>480</v>
      </c>
      <c r="I84" s="118" t="s">
        <v>21</v>
      </c>
      <c r="J84" s="122">
        <v>100</v>
      </c>
      <c r="K84" s="217" t="s">
        <v>60</v>
      </c>
      <c r="L84" s="189">
        <f t="shared" si="8"/>
        <v>4.8</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24</v>
      </c>
      <c r="G86" s="120" t="s">
        <v>21</v>
      </c>
      <c r="H86" s="158">
        <f t="shared" si="5"/>
        <v>8</v>
      </c>
      <c r="I86" s="118" t="s">
        <v>21</v>
      </c>
      <c r="J86" s="122">
        <v>20</v>
      </c>
      <c r="K86" s="217" t="s">
        <v>60</v>
      </c>
      <c r="L86" s="189">
        <f t="shared" ref="L86:L88" si="9">H86/J86</f>
        <v>0.4</v>
      </c>
      <c r="M86" s="124" t="s">
        <v>61</v>
      </c>
    </row>
    <row r="87" spans="2:13" ht="16.5" x14ac:dyDescent="0.35">
      <c r="B87" s="28" t="s">
        <v>149</v>
      </c>
      <c r="C87" s="51" t="s">
        <v>78</v>
      </c>
      <c r="D87" s="97">
        <v>2</v>
      </c>
      <c r="E87" s="74" t="s">
        <v>22</v>
      </c>
      <c r="F87" s="59">
        <f>3*H13</f>
        <v>24</v>
      </c>
      <c r="G87" s="60" t="s">
        <v>21</v>
      </c>
      <c r="H87" s="97">
        <f t="shared" si="5"/>
        <v>16</v>
      </c>
      <c r="I87" s="74" t="s">
        <v>21</v>
      </c>
      <c r="J87" s="58">
        <v>20</v>
      </c>
      <c r="K87" s="219" t="s">
        <v>60</v>
      </c>
      <c r="L87" s="209">
        <f t="shared" si="9"/>
        <v>0.8</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0.4</v>
      </c>
      <c r="I90" s="118" t="s">
        <v>21</v>
      </c>
      <c r="J90" s="122">
        <v>2</v>
      </c>
      <c r="K90" s="217" t="s">
        <v>60</v>
      </c>
      <c r="L90" s="189">
        <f t="shared" ref="L90:L117" si="10">H90/J90</f>
        <v>0.2</v>
      </c>
      <c r="M90" s="124" t="s">
        <v>61</v>
      </c>
    </row>
    <row r="91" spans="2:13" ht="16.5" x14ac:dyDescent="0.35">
      <c r="B91" s="86" t="s">
        <v>107</v>
      </c>
      <c r="C91" s="56" t="s">
        <v>77</v>
      </c>
      <c r="D91" s="111">
        <v>0.1</v>
      </c>
      <c r="E91" s="88" t="s">
        <v>22</v>
      </c>
      <c r="F91" s="89">
        <v>4</v>
      </c>
      <c r="G91" s="90" t="s">
        <v>21</v>
      </c>
      <c r="H91" s="111">
        <f t="shared" si="5"/>
        <v>0.8</v>
      </c>
      <c r="I91" s="88" t="s">
        <v>21</v>
      </c>
      <c r="J91" s="58">
        <v>2</v>
      </c>
      <c r="K91" s="220" t="s">
        <v>60</v>
      </c>
      <c r="L91" s="212">
        <f t="shared" si="10"/>
        <v>0.4</v>
      </c>
      <c r="M91" s="91" t="s">
        <v>61</v>
      </c>
    </row>
    <row r="92" spans="2:13" ht="16.5" x14ac:dyDescent="0.35">
      <c r="B92" s="27" t="s">
        <v>108</v>
      </c>
      <c r="C92" s="48" t="s">
        <v>77</v>
      </c>
      <c r="D92" s="110">
        <v>0.1</v>
      </c>
      <c r="E92" s="55" t="s">
        <v>22</v>
      </c>
      <c r="F92" s="62">
        <v>2</v>
      </c>
      <c r="G92" s="63" t="s">
        <v>21</v>
      </c>
      <c r="H92" s="110">
        <f t="shared" si="5"/>
        <v>0.8</v>
      </c>
      <c r="I92" s="55" t="s">
        <v>21</v>
      </c>
      <c r="J92" s="58">
        <v>2</v>
      </c>
      <c r="K92" s="219" t="s">
        <v>60</v>
      </c>
      <c r="L92" s="191">
        <f t="shared" si="10"/>
        <v>0.4</v>
      </c>
      <c r="M92" s="30" t="s">
        <v>61</v>
      </c>
    </row>
    <row r="93" spans="2:13" ht="17" thickBot="1" x14ac:dyDescent="0.4">
      <c r="B93" s="180"/>
      <c r="C93" s="161" t="s">
        <v>88</v>
      </c>
      <c r="D93" s="181">
        <v>0.1</v>
      </c>
      <c r="E93" s="163" t="s">
        <v>22</v>
      </c>
      <c r="F93" s="164">
        <v>2</v>
      </c>
      <c r="G93" s="165" t="s">
        <v>21</v>
      </c>
      <c r="H93" s="181">
        <f t="shared" si="5"/>
        <v>0.8</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200</v>
      </c>
      <c r="I94" s="118" t="s">
        <v>21</v>
      </c>
      <c r="J94" s="122">
        <v>40</v>
      </c>
      <c r="K94" s="217" t="s">
        <v>60</v>
      </c>
      <c r="L94" s="189">
        <f t="shared" si="10"/>
        <v>5</v>
      </c>
      <c r="M94" s="124" t="s">
        <v>61</v>
      </c>
    </row>
    <row r="95" spans="2:13" ht="17" thickBot="1" x14ac:dyDescent="0.4">
      <c r="B95" s="153" t="s">
        <v>130</v>
      </c>
      <c r="C95" s="126" t="s">
        <v>76</v>
      </c>
      <c r="D95" s="148">
        <v>50</v>
      </c>
      <c r="E95" s="128" t="s">
        <v>22</v>
      </c>
      <c r="F95" s="129">
        <v>2000</v>
      </c>
      <c r="G95" s="130" t="s">
        <v>21</v>
      </c>
      <c r="H95" s="148">
        <f t="shared" si="5"/>
        <v>400</v>
      </c>
      <c r="I95" s="128" t="s">
        <v>21</v>
      </c>
      <c r="J95" s="155">
        <v>40</v>
      </c>
      <c r="K95" s="221" t="s">
        <v>60</v>
      </c>
      <c r="L95" s="208">
        <f t="shared" si="10"/>
        <v>10</v>
      </c>
      <c r="M95" s="156" t="s">
        <v>61</v>
      </c>
    </row>
    <row r="96" spans="2:13" ht="17" thickTop="1" x14ac:dyDescent="0.35">
      <c r="B96" s="136" t="s">
        <v>39</v>
      </c>
      <c r="C96" s="170" t="s">
        <v>76</v>
      </c>
      <c r="D96" s="141">
        <v>0.25</v>
      </c>
      <c r="E96" s="118" t="s">
        <v>40</v>
      </c>
      <c r="F96" s="143"/>
      <c r="G96" s="120"/>
      <c r="H96" s="141">
        <f t="shared" ref="H96:H99" si="11">$H$13*D96</f>
        <v>2</v>
      </c>
      <c r="I96" s="118" t="s">
        <v>41</v>
      </c>
      <c r="J96" s="122">
        <v>0.2</v>
      </c>
      <c r="K96" s="217" t="s">
        <v>138</v>
      </c>
      <c r="L96" s="189">
        <f t="shared" si="10"/>
        <v>10</v>
      </c>
      <c r="M96" s="124" t="s">
        <v>61</v>
      </c>
    </row>
    <row r="97" spans="2:13" ht="16.5" x14ac:dyDescent="0.35">
      <c r="B97" s="28" t="s">
        <v>183</v>
      </c>
      <c r="C97" s="51" t="s">
        <v>76</v>
      </c>
      <c r="D97" s="95">
        <v>0.5</v>
      </c>
      <c r="E97" s="74" t="s">
        <v>40</v>
      </c>
      <c r="F97" s="59"/>
      <c r="G97" s="60"/>
      <c r="H97" s="95">
        <f t="shared" si="11"/>
        <v>4</v>
      </c>
      <c r="I97" s="74" t="s">
        <v>41</v>
      </c>
      <c r="J97" s="58">
        <v>0.2</v>
      </c>
      <c r="K97" s="219" t="s">
        <v>138</v>
      </c>
      <c r="L97" s="215">
        <f t="shared" si="10"/>
        <v>20</v>
      </c>
      <c r="M97" s="84" t="s">
        <v>61</v>
      </c>
    </row>
    <row r="98" spans="2:13" ht="16.5" x14ac:dyDescent="0.35">
      <c r="B98" s="85" t="s">
        <v>184</v>
      </c>
      <c r="C98" s="48" t="s">
        <v>76</v>
      </c>
      <c r="D98" s="69">
        <v>0.75</v>
      </c>
      <c r="E98" s="55" t="s">
        <v>40</v>
      </c>
      <c r="F98" s="62"/>
      <c r="G98" s="63"/>
      <c r="H98" s="69">
        <f t="shared" si="11"/>
        <v>6</v>
      </c>
      <c r="I98" s="55" t="s">
        <v>41</v>
      </c>
      <c r="J98" s="58">
        <v>0.2</v>
      </c>
      <c r="K98" s="219" t="s">
        <v>138</v>
      </c>
      <c r="L98" s="196">
        <f t="shared" si="10"/>
        <v>30</v>
      </c>
      <c r="M98" s="30" t="s">
        <v>61</v>
      </c>
    </row>
    <row r="99" spans="2:13" ht="17" thickBot="1" x14ac:dyDescent="0.4">
      <c r="B99" s="153"/>
      <c r="C99" s="126" t="s">
        <v>76</v>
      </c>
      <c r="D99" s="148">
        <v>1</v>
      </c>
      <c r="E99" s="128" t="s">
        <v>40</v>
      </c>
      <c r="F99" s="129"/>
      <c r="G99" s="130"/>
      <c r="H99" s="148">
        <f t="shared" si="11"/>
        <v>8</v>
      </c>
      <c r="I99" s="128" t="s">
        <v>41</v>
      </c>
      <c r="J99" s="155">
        <v>0.2</v>
      </c>
      <c r="K99" s="221" t="s">
        <v>138</v>
      </c>
      <c r="L99" s="213">
        <f t="shared" si="10"/>
        <v>40</v>
      </c>
      <c r="M99" s="156" t="s">
        <v>61</v>
      </c>
    </row>
    <row r="100" spans="2:13" ht="17" thickTop="1" x14ac:dyDescent="0.35">
      <c r="B100" s="136" t="s">
        <v>122</v>
      </c>
      <c r="C100" s="170" t="s">
        <v>77</v>
      </c>
      <c r="D100" s="158">
        <v>2</v>
      </c>
      <c r="E100" s="118" t="s">
        <v>22</v>
      </c>
      <c r="F100" s="119">
        <v>125</v>
      </c>
      <c r="G100" s="120" t="s">
        <v>21</v>
      </c>
      <c r="H100" s="158">
        <f t="shared" si="5"/>
        <v>16</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4</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0.4</v>
      </c>
      <c r="I102" s="118" t="s">
        <v>21</v>
      </c>
      <c r="J102" s="122">
        <v>5</v>
      </c>
      <c r="K102" s="217" t="s">
        <v>60</v>
      </c>
      <c r="L102" s="195">
        <f t="shared" si="10"/>
        <v>0.08</v>
      </c>
      <c r="M102" s="124" t="s">
        <v>61</v>
      </c>
    </row>
    <row r="103" spans="2:13" ht="16.5" x14ac:dyDescent="0.35">
      <c r="B103" s="28" t="s">
        <v>85</v>
      </c>
      <c r="C103" s="51" t="s">
        <v>76</v>
      </c>
      <c r="D103" s="95">
        <v>0.1</v>
      </c>
      <c r="E103" s="74" t="s">
        <v>22</v>
      </c>
      <c r="F103" s="59">
        <v>2</v>
      </c>
      <c r="G103" s="60" t="s">
        <v>21</v>
      </c>
      <c r="H103" s="95">
        <f t="shared" si="5"/>
        <v>0.8</v>
      </c>
      <c r="I103" s="74" t="s">
        <v>21</v>
      </c>
      <c r="J103" s="58">
        <v>5</v>
      </c>
      <c r="K103" s="219" t="s">
        <v>60</v>
      </c>
      <c r="L103" s="215">
        <f t="shared" si="10"/>
        <v>0.16</v>
      </c>
      <c r="M103" s="84" t="s">
        <v>61</v>
      </c>
    </row>
    <row r="104" spans="2:13" ht="16.5" x14ac:dyDescent="0.35">
      <c r="B104" s="85" t="s">
        <v>86</v>
      </c>
      <c r="C104" s="48" t="s">
        <v>83</v>
      </c>
      <c r="D104" s="110">
        <v>0.3</v>
      </c>
      <c r="E104" s="55" t="s">
        <v>22</v>
      </c>
      <c r="F104" s="62">
        <v>10</v>
      </c>
      <c r="G104" s="63" t="s">
        <v>21</v>
      </c>
      <c r="H104" s="110">
        <f t="shared" si="5"/>
        <v>2.4</v>
      </c>
      <c r="I104" s="55" t="s">
        <v>21</v>
      </c>
      <c r="J104" s="58">
        <v>5</v>
      </c>
      <c r="K104" s="219" t="s">
        <v>60</v>
      </c>
      <c r="L104" s="196">
        <f t="shared" si="10"/>
        <v>0.48</v>
      </c>
      <c r="M104" s="30" t="s">
        <v>61</v>
      </c>
    </row>
    <row r="105" spans="2:13" ht="16.5" x14ac:dyDescent="0.35">
      <c r="B105" s="28" t="s">
        <v>87</v>
      </c>
      <c r="C105" s="51" t="s">
        <v>88</v>
      </c>
      <c r="D105" s="93">
        <v>0.25</v>
      </c>
      <c r="E105" s="74" t="s">
        <v>22</v>
      </c>
      <c r="F105" s="59">
        <v>20</v>
      </c>
      <c r="G105" s="60" t="s">
        <v>21</v>
      </c>
      <c r="H105" s="93">
        <f t="shared" si="5"/>
        <v>2</v>
      </c>
      <c r="I105" s="74" t="s">
        <v>21</v>
      </c>
      <c r="J105" s="58">
        <v>2</v>
      </c>
      <c r="K105" s="219" t="s">
        <v>60</v>
      </c>
      <c r="L105" s="215">
        <f t="shared" si="10"/>
        <v>1</v>
      </c>
      <c r="M105" s="84" t="s">
        <v>61</v>
      </c>
    </row>
    <row r="106" spans="2:13" ht="16.5" x14ac:dyDescent="0.35">
      <c r="B106" s="85" t="s">
        <v>90</v>
      </c>
      <c r="C106" s="48" t="s">
        <v>76</v>
      </c>
      <c r="D106" s="110">
        <v>0.2</v>
      </c>
      <c r="E106" s="55" t="s">
        <v>22</v>
      </c>
      <c r="F106" s="62">
        <v>10</v>
      </c>
      <c r="G106" s="63" t="s">
        <v>21</v>
      </c>
      <c r="H106" s="65">
        <f t="shared" ref="H106:H117" si="12">IF($H$13*D106&lt;=F106,$H$13*D106,F106)</f>
        <v>1.6</v>
      </c>
      <c r="I106" s="55" t="s">
        <v>21</v>
      </c>
      <c r="J106" s="58">
        <v>5</v>
      </c>
      <c r="K106" s="219" t="s">
        <v>60</v>
      </c>
      <c r="L106" s="196">
        <f t="shared" si="10"/>
        <v>0.32</v>
      </c>
      <c r="M106" s="30" t="s">
        <v>61</v>
      </c>
    </row>
    <row r="107" spans="2:13" ht="17" thickBot="1" x14ac:dyDescent="0.4">
      <c r="B107" s="125"/>
      <c r="C107" s="179" t="s">
        <v>76</v>
      </c>
      <c r="D107" s="127">
        <v>0.3</v>
      </c>
      <c r="E107" s="128" t="s">
        <v>22</v>
      </c>
      <c r="F107" s="129">
        <v>10</v>
      </c>
      <c r="G107" s="130" t="s">
        <v>21</v>
      </c>
      <c r="H107" s="127">
        <f t="shared" si="12"/>
        <v>2.4</v>
      </c>
      <c r="I107" s="128" t="s">
        <v>21</v>
      </c>
      <c r="J107" s="155">
        <v>5</v>
      </c>
      <c r="K107" s="221" t="s">
        <v>60</v>
      </c>
      <c r="L107" s="213">
        <f t="shared" si="10"/>
        <v>0.48</v>
      </c>
      <c r="M107" s="156" t="s">
        <v>61</v>
      </c>
    </row>
    <row r="108" spans="2:13" ht="17" thickTop="1" x14ac:dyDescent="0.35">
      <c r="B108" s="115" t="s">
        <v>92</v>
      </c>
      <c r="C108" s="116" t="s">
        <v>91</v>
      </c>
      <c r="D108" s="158">
        <v>50</v>
      </c>
      <c r="E108" s="118" t="s">
        <v>33</v>
      </c>
      <c r="F108" s="119">
        <f>50*H13</f>
        <v>400</v>
      </c>
      <c r="G108" s="120" t="s">
        <v>34</v>
      </c>
      <c r="H108" s="158">
        <f t="shared" si="12"/>
        <v>400</v>
      </c>
      <c r="I108" s="118" t="s">
        <v>34</v>
      </c>
      <c r="J108" s="122">
        <v>1</v>
      </c>
      <c r="K108" s="217" t="s">
        <v>60</v>
      </c>
      <c r="L108" s="195">
        <f t="shared" si="10"/>
        <v>400</v>
      </c>
      <c r="M108" s="124" t="s">
        <v>61</v>
      </c>
    </row>
    <row r="109" spans="2:13" ht="17" thickBot="1" x14ac:dyDescent="0.4">
      <c r="B109" s="125" t="s">
        <v>73</v>
      </c>
      <c r="C109" s="179" t="s">
        <v>76</v>
      </c>
      <c r="D109" s="146">
        <v>0.25</v>
      </c>
      <c r="E109" s="137" t="s">
        <v>27</v>
      </c>
      <c r="F109" s="129">
        <f>0.75*H13</f>
        <v>6</v>
      </c>
      <c r="G109" s="177" t="s">
        <v>27</v>
      </c>
      <c r="H109" s="146">
        <f t="shared" si="12"/>
        <v>2</v>
      </c>
      <c r="I109" s="137" t="s">
        <v>27</v>
      </c>
      <c r="J109" s="155">
        <v>200</v>
      </c>
      <c r="K109" s="221" t="s">
        <v>80</v>
      </c>
      <c r="L109" s="214">
        <f t="shared" si="10"/>
        <v>0.01</v>
      </c>
      <c r="M109" s="168" t="s">
        <v>64</v>
      </c>
    </row>
    <row r="110" spans="2:13" ht="17" thickTop="1" x14ac:dyDescent="0.35">
      <c r="B110" s="115" t="s">
        <v>45</v>
      </c>
      <c r="C110" s="116" t="s">
        <v>76</v>
      </c>
      <c r="D110" s="141">
        <v>0.05</v>
      </c>
      <c r="E110" s="118" t="s">
        <v>22</v>
      </c>
      <c r="F110" s="119">
        <f>0.1*H13</f>
        <v>0.8</v>
      </c>
      <c r="G110" s="120" t="s">
        <v>21</v>
      </c>
      <c r="H110" s="141">
        <f t="shared" si="12"/>
        <v>0.4</v>
      </c>
      <c r="I110" s="118" t="s">
        <v>21</v>
      </c>
      <c r="J110" s="122">
        <v>10</v>
      </c>
      <c r="K110" s="217" t="s">
        <v>60</v>
      </c>
      <c r="L110" s="195">
        <f t="shared" si="10"/>
        <v>0.04</v>
      </c>
      <c r="M110" s="124" t="s">
        <v>61</v>
      </c>
    </row>
    <row r="111" spans="2:13" ht="17" thickBot="1" x14ac:dyDescent="0.4">
      <c r="B111" s="125" t="s">
        <v>114</v>
      </c>
      <c r="C111" s="179" t="s">
        <v>76</v>
      </c>
      <c r="D111" s="127">
        <v>0.1</v>
      </c>
      <c r="E111" s="128" t="s">
        <v>22</v>
      </c>
      <c r="F111" s="129">
        <f>0.2*H13</f>
        <v>1.6</v>
      </c>
      <c r="G111" s="130" t="s">
        <v>21</v>
      </c>
      <c r="H111" s="127">
        <f t="shared" si="12"/>
        <v>0.8</v>
      </c>
      <c r="I111" s="128" t="s">
        <v>21</v>
      </c>
      <c r="J111" s="155">
        <v>10</v>
      </c>
      <c r="K111" s="221" t="s">
        <v>60</v>
      </c>
      <c r="L111" s="213">
        <f t="shared" si="10"/>
        <v>0.08</v>
      </c>
      <c r="M111" s="156" t="s">
        <v>61</v>
      </c>
    </row>
    <row r="112" spans="2:13" ht="17" thickTop="1" x14ac:dyDescent="0.35">
      <c r="B112" s="115" t="s">
        <v>116</v>
      </c>
      <c r="C112" s="123" t="s">
        <v>117</v>
      </c>
      <c r="D112" s="141">
        <v>0.02</v>
      </c>
      <c r="E112" s="118" t="s">
        <v>22</v>
      </c>
      <c r="F112" s="119">
        <v>2</v>
      </c>
      <c r="G112" s="120" t="s">
        <v>21</v>
      </c>
      <c r="H112" s="117">
        <f t="shared" si="12"/>
        <v>0.16</v>
      </c>
      <c r="I112" s="118" t="s">
        <v>21</v>
      </c>
      <c r="J112" s="122">
        <v>0.4</v>
      </c>
      <c r="K112" s="217" t="s">
        <v>60</v>
      </c>
      <c r="L112" s="195">
        <f t="shared" si="10"/>
        <v>0.39999999999999997</v>
      </c>
      <c r="M112" s="124" t="s">
        <v>61</v>
      </c>
    </row>
    <row r="113" spans="2:13" ht="17" thickBot="1" x14ac:dyDescent="0.4">
      <c r="B113" s="125" t="s">
        <v>128</v>
      </c>
      <c r="C113" s="179" t="s">
        <v>117</v>
      </c>
      <c r="D113" s="159">
        <v>1E-3</v>
      </c>
      <c r="E113" s="128" t="s">
        <v>22</v>
      </c>
      <c r="F113" s="129">
        <v>10</v>
      </c>
      <c r="G113" s="130" t="s">
        <v>115</v>
      </c>
      <c r="H113" s="159">
        <f t="shared" si="12"/>
        <v>8.0000000000000002E-3</v>
      </c>
      <c r="I113" s="128" t="s">
        <v>21</v>
      </c>
      <c r="J113" s="155">
        <v>0.4</v>
      </c>
      <c r="K113" s="221" t="s">
        <v>60</v>
      </c>
      <c r="L113" s="213">
        <f t="shared" si="10"/>
        <v>0.02</v>
      </c>
      <c r="M113" s="156" t="s">
        <v>61</v>
      </c>
    </row>
    <row r="114" spans="2:13" ht="17" thickTop="1" x14ac:dyDescent="0.35">
      <c r="B114" s="115" t="s">
        <v>93</v>
      </c>
      <c r="C114" s="116" t="s">
        <v>91</v>
      </c>
      <c r="D114" s="117">
        <v>0.1</v>
      </c>
      <c r="E114" s="183" t="s">
        <v>27</v>
      </c>
      <c r="F114" s="119">
        <v>2</v>
      </c>
      <c r="G114" s="184" t="s">
        <v>27</v>
      </c>
      <c r="H114" s="117">
        <f t="shared" si="12"/>
        <v>0.8</v>
      </c>
      <c r="I114" s="142" t="s">
        <v>27</v>
      </c>
      <c r="J114" s="122">
        <v>1</v>
      </c>
      <c r="K114" s="217" t="s">
        <v>60</v>
      </c>
      <c r="L114" s="195">
        <f t="shared" si="10"/>
        <v>0.8</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8</v>
      </c>
      <c r="I116" s="118" t="s">
        <v>21</v>
      </c>
      <c r="J116" s="122">
        <v>50</v>
      </c>
      <c r="K116" s="217" t="s">
        <v>60</v>
      </c>
      <c r="L116" s="195">
        <f t="shared" si="10"/>
        <v>0.16</v>
      </c>
      <c r="M116" s="124" t="s">
        <v>61</v>
      </c>
    </row>
    <row r="117" spans="2:13" ht="16.5" x14ac:dyDescent="0.35">
      <c r="B117" s="73" t="s">
        <v>111</v>
      </c>
      <c r="C117" s="49" t="s">
        <v>76</v>
      </c>
      <c r="D117" s="97">
        <v>3</v>
      </c>
      <c r="E117" s="74" t="s">
        <v>22</v>
      </c>
      <c r="F117" s="59">
        <v>200</v>
      </c>
      <c r="G117" s="60" t="s">
        <v>21</v>
      </c>
      <c r="H117" s="97">
        <f t="shared" si="12"/>
        <v>24</v>
      </c>
      <c r="I117" s="74" t="s">
        <v>21</v>
      </c>
      <c r="J117" s="58">
        <v>50</v>
      </c>
      <c r="K117" s="219" t="s">
        <v>60</v>
      </c>
      <c r="L117" s="215">
        <f t="shared" si="10"/>
        <v>0.48</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32</v>
      </c>
      <c r="I119" s="128" t="s">
        <v>21</v>
      </c>
      <c r="J119" s="155">
        <v>50</v>
      </c>
      <c r="K119" s="221" t="s">
        <v>60</v>
      </c>
      <c r="L119" s="213">
        <f>H119/J119</f>
        <v>0.64</v>
      </c>
      <c r="M119" s="156" t="s">
        <v>61</v>
      </c>
    </row>
    <row r="120" spans="2:13" ht="17" thickTop="1" x14ac:dyDescent="0.35">
      <c r="B120" s="115" t="s">
        <v>46</v>
      </c>
      <c r="C120" s="116" t="s">
        <v>76</v>
      </c>
      <c r="D120" s="158">
        <v>15</v>
      </c>
      <c r="E120" s="118" t="s">
        <v>22</v>
      </c>
      <c r="F120" s="119">
        <f>40*H13</f>
        <v>320</v>
      </c>
      <c r="G120" s="120" t="s">
        <v>186</v>
      </c>
      <c r="H120" s="158">
        <f t="shared" si="13"/>
        <v>120</v>
      </c>
      <c r="I120" s="118" t="s">
        <v>21</v>
      </c>
      <c r="J120" s="122">
        <v>130</v>
      </c>
      <c r="K120" s="217" t="s">
        <v>60</v>
      </c>
      <c r="L120" s="195">
        <f t="shared" ref="L120:L124" si="14">H120/J120</f>
        <v>0.92307692307692313</v>
      </c>
      <c r="M120" s="124" t="s">
        <v>61</v>
      </c>
    </row>
    <row r="121" spans="2:13" ht="17" thickBot="1" x14ac:dyDescent="0.4">
      <c r="B121" s="125"/>
      <c r="C121" s="179" t="s">
        <v>76</v>
      </c>
      <c r="D121" s="148">
        <v>20</v>
      </c>
      <c r="E121" s="128" t="s">
        <v>22</v>
      </c>
      <c r="F121" s="129">
        <v>1000</v>
      </c>
      <c r="G121" s="130" t="s">
        <v>21</v>
      </c>
      <c r="H121" s="148">
        <f t="shared" si="13"/>
        <v>160</v>
      </c>
      <c r="I121" s="128" t="s">
        <v>21</v>
      </c>
      <c r="J121" s="155">
        <v>130</v>
      </c>
      <c r="K121" s="221" t="s">
        <v>60</v>
      </c>
      <c r="L121" s="213">
        <f t="shared" si="14"/>
        <v>1.2307692307692308</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160</v>
      </c>
      <c r="I123" s="76" t="s">
        <v>29</v>
      </c>
      <c r="J123" s="58">
        <v>500</v>
      </c>
      <c r="K123" s="219" t="s">
        <v>60</v>
      </c>
      <c r="L123" s="215">
        <f t="shared" si="14"/>
        <v>0.32</v>
      </c>
      <c r="M123" s="96" t="s">
        <v>64</v>
      </c>
    </row>
    <row r="124" spans="2:13" ht="16.5" x14ac:dyDescent="0.35">
      <c r="B124" s="27"/>
      <c r="C124" s="48" t="s">
        <v>76</v>
      </c>
      <c r="D124" s="65">
        <v>80</v>
      </c>
      <c r="E124" s="66" t="s">
        <v>27</v>
      </c>
      <c r="F124" s="62"/>
      <c r="G124" s="63"/>
      <c r="H124" s="65">
        <f t="shared" si="15"/>
        <v>640</v>
      </c>
      <c r="I124" s="66" t="s">
        <v>29</v>
      </c>
      <c r="J124" s="58">
        <v>500</v>
      </c>
      <c r="K124" s="219" t="s">
        <v>60</v>
      </c>
      <c r="L124" s="196">
        <f t="shared" si="14"/>
        <v>1.28</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4</v>
      </c>
      <c r="I126" s="118" t="s">
        <v>34</v>
      </c>
      <c r="J126" s="122">
        <v>10</v>
      </c>
      <c r="K126" s="217" t="s">
        <v>60</v>
      </c>
      <c r="L126" s="195">
        <f t="shared" ref="L126:L131" si="17">H126/J126</f>
        <v>0.4</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8</v>
      </c>
      <c r="I128" s="118" t="s">
        <v>21</v>
      </c>
      <c r="J128" s="122">
        <v>10</v>
      </c>
      <c r="K128" s="217" t="s">
        <v>60</v>
      </c>
      <c r="L128" s="195">
        <f t="shared" si="17"/>
        <v>0.8</v>
      </c>
      <c r="M128" s="124" t="s">
        <v>61</v>
      </c>
    </row>
    <row r="129" spans="2:13" ht="17" thickBot="1" x14ac:dyDescent="0.4">
      <c r="B129" s="125" t="s">
        <v>94</v>
      </c>
      <c r="C129" s="179" t="s">
        <v>76</v>
      </c>
      <c r="D129" s="127">
        <v>1.2</v>
      </c>
      <c r="E129" s="128" t="s">
        <v>22</v>
      </c>
      <c r="F129" s="129"/>
      <c r="G129" s="130"/>
      <c r="H129" s="148">
        <f t="shared" si="18"/>
        <v>9.6</v>
      </c>
      <c r="I129" s="128" t="s">
        <v>21</v>
      </c>
      <c r="J129" s="155">
        <v>10</v>
      </c>
      <c r="K129" s="221" t="s">
        <v>60</v>
      </c>
      <c r="L129" s="213">
        <f t="shared" si="17"/>
        <v>0.96</v>
      </c>
      <c r="M129" s="156" t="s">
        <v>61</v>
      </c>
    </row>
    <row r="130" spans="2:13" ht="17" thickTop="1" x14ac:dyDescent="0.35">
      <c r="B130" s="115" t="s">
        <v>96</v>
      </c>
      <c r="C130" s="116" t="s">
        <v>91</v>
      </c>
      <c r="D130" s="158">
        <v>1</v>
      </c>
      <c r="E130" s="118" t="s">
        <v>68</v>
      </c>
      <c r="F130" s="119">
        <v>50</v>
      </c>
      <c r="G130" s="120" t="s">
        <v>67</v>
      </c>
      <c r="H130" s="158">
        <f t="shared" si="16"/>
        <v>8</v>
      </c>
      <c r="I130" s="118" t="s">
        <v>49</v>
      </c>
      <c r="J130" s="122">
        <v>1</v>
      </c>
      <c r="K130" s="217" t="s">
        <v>69</v>
      </c>
      <c r="L130" s="195">
        <f t="shared" si="17"/>
        <v>8</v>
      </c>
      <c r="M130" s="124" t="s">
        <v>61</v>
      </c>
    </row>
    <row r="131" spans="2:13" ht="17" thickBot="1" x14ac:dyDescent="0.4">
      <c r="B131" s="125" t="s">
        <v>187</v>
      </c>
      <c r="C131" s="179" t="s">
        <v>91</v>
      </c>
      <c r="D131" s="148">
        <v>1</v>
      </c>
      <c r="E131" s="128" t="s">
        <v>68</v>
      </c>
      <c r="F131" s="129">
        <v>50</v>
      </c>
      <c r="G131" s="130" t="s">
        <v>67</v>
      </c>
      <c r="H131" s="148">
        <f t="shared" si="16"/>
        <v>8</v>
      </c>
      <c r="I131" s="128" t="s">
        <v>49</v>
      </c>
      <c r="J131" s="155">
        <v>0.5</v>
      </c>
      <c r="K131" s="221" t="s">
        <v>69</v>
      </c>
      <c r="L131" s="213">
        <f t="shared" si="17"/>
        <v>16</v>
      </c>
      <c r="M131" s="156" t="s">
        <v>61</v>
      </c>
    </row>
    <row r="132" spans="2:13" ht="17" thickTop="1" x14ac:dyDescent="0.35">
      <c r="B132" s="115" t="s">
        <v>70</v>
      </c>
      <c r="C132" s="116" t="s">
        <v>91</v>
      </c>
      <c r="D132" s="158">
        <v>20</v>
      </c>
      <c r="E132" s="118" t="s">
        <v>72</v>
      </c>
      <c r="F132" s="119">
        <v>1000</v>
      </c>
      <c r="G132" s="120" t="s">
        <v>61</v>
      </c>
      <c r="H132" s="158">
        <f t="shared" si="16"/>
        <v>160</v>
      </c>
      <c r="I132" s="118" t="s">
        <v>61</v>
      </c>
      <c r="J132" s="122"/>
      <c r="K132" s="217"/>
      <c r="L132" s="195">
        <f t="shared" ref="L132:L135" si="19">H132</f>
        <v>160</v>
      </c>
      <c r="M132" s="124" t="s">
        <v>61</v>
      </c>
    </row>
    <row r="133" spans="2:13" ht="17" thickBot="1" x14ac:dyDescent="0.4">
      <c r="B133" s="125" t="s">
        <v>71</v>
      </c>
      <c r="C133" s="179" t="s">
        <v>91</v>
      </c>
      <c r="D133" s="148">
        <v>10</v>
      </c>
      <c r="E133" s="128" t="s">
        <v>72</v>
      </c>
      <c r="F133" s="129">
        <v>1000</v>
      </c>
      <c r="G133" s="130" t="s">
        <v>61</v>
      </c>
      <c r="H133" s="148">
        <f t="shared" si="16"/>
        <v>80</v>
      </c>
      <c r="I133" s="128" t="s">
        <v>61</v>
      </c>
      <c r="J133" s="155"/>
      <c r="K133" s="221"/>
      <c r="L133" s="213">
        <f t="shared" si="19"/>
        <v>80</v>
      </c>
      <c r="M133" s="156" t="s">
        <v>61</v>
      </c>
    </row>
    <row r="134" spans="2:13" ht="17" thickTop="1" x14ac:dyDescent="0.35">
      <c r="B134" s="157" t="s">
        <v>146</v>
      </c>
      <c r="C134" s="116" t="s">
        <v>76</v>
      </c>
      <c r="D134" s="158">
        <v>3</v>
      </c>
      <c r="E134" s="118" t="s">
        <v>72</v>
      </c>
      <c r="F134" s="119"/>
      <c r="G134" s="120"/>
      <c r="H134" s="158">
        <f t="shared" ref="H134:H135" si="20">$H$13*D134</f>
        <v>24</v>
      </c>
      <c r="I134" s="118" t="s">
        <v>61</v>
      </c>
      <c r="J134" s="122"/>
      <c r="K134" s="217"/>
      <c r="L134" s="195">
        <f t="shared" si="19"/>
        <v>24</v>
      </c>
      <c r="M134" s="124" t="s">
        <v>61</v>
      </c>
    </row>
    <row r="135" spans="2:13" ht="17" thickBot="1" x14ac:dyDescent="0.4">
      <c r="B135" s="153" t="s">
        <v>145</v>
      </c>
      <c r="C135" s="179" t="s">
        <v>76</v>
      </c>
      <c r="D135" s="148">
        <v>5</v>
      </c>
      <c r="E135" s="128" t="s">
        <v>72</v>
      </c>
      <c r="F135" s="129"/>
      <c r="G135" s="130"/>
      <c r="H135" s="148">
        <f t="shared" si="20"/>
        <v>40</v>
      </c>
      <c r="I135" s="128" t="s">
        <v>61</v>
      </c>
      <c r="J135" s="155"/>
      <c r="K135" s="221"/>
      <c r="L135" s="213">
        <f t="shared" si="19"/>
        <v>40</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16</v>
      </c>
      <c r="I137" s="88" t="s">
        <v>21</v>
      </c>
      <c r="J137" s="58">
        <v>20</v>
      </c>
      <c r="K137" s="220" t="s">
        <v>60</v>
      </c>
      <c r="L137" s="216">
        <f t="shared" ref="L137:L142" si="22">H137/J137</f>
        <v>0.8</v>
      </c>
      <c r="M137" s="91" t="s">
        <v>61</v>
      </c>
    </row>
    <row r="138" spans="2:13" ht="16.5" x14ac:dyDescent="0.35">
      <c r="B138" s="27" t="s">
        <v>101</v>
      </c>
      <c r="C138" s="48" t="s">
        <v>76</v>
      </c>
      <c r="D138" s="65">
        <v>1</v>
      </c>
      <c r="E138" s="55" t="s">
        <v>22</v>
      </c>
      <c r="F138" s="62">
        <v>150</v>
      </c>
      <c r="G138" s="63" t="s">
        <v>20</v>
      </c>
      <c r="H138" s="65">
        <f t="shared" si="21"/>
        <v>8</v>
      </c>
      <c r="I138" s="55" t="s">
        <v>21</v>
      </c>
      <c r="J138" s="58">
        <v>20</v>
      </c>
      <c r="K138" s="219" t="s">
        <v>60</v>
      </c>
      <c r="L138" s="196">
        <f t="shared" si="22"/>
        <v>0.4</v>
      </c>
      <c r="M138" s="30" t="s">
        <v>61</v>
      </c>
    </row>
    <row r="139" spans="2:13" ht="16.5" x14ac:dyDescent="0.35">
      <c r="B139" s="86" t="s">
        <v>102</v>
      </c>
      <c r="C139" s="56" t="s">
        <v>76</v>
      </c>
      <c r="D139" s="112">
        <v>1</v>
      </c>
      <c r="E139" s="88" t="s">
        <v>22</v>
      </c>
      <c r="F139" s="89">
        <v>150</v>
      </c>
      <c r="G139" s="90" t="s">
        <v>20</v>
      </c>
      <c r="H139" s="112">
        <f t="shared" si="21"/>
        <v>8</v>
      </c>
      <c r="I139" s="88" t="s">
        <v>21</v>
      </c>
      <c r="J139" s="58">
        <v>20</v>
      </c>
      <c r="K139" s="220" t="s">
        <v>60</v>
      </c>
      <c r="L139" s="216">
        <f t="shared" si="22"/>
        <v>0.4</v>
      </c>
      <c r="M139" s="91" t="s">
        <v>61</v>
      </c>
    </row>
    <row r="140" spans="2:13" ht="16.5" x14ac:dyDescent="0.35">
      <c r="B140" s="27" t="s">
        <v>99</v>
      </c>
      <c r="C140" s="48" t="s">
        <v>84</v>
      </c>
      <c r="D140" s="65">
        <v>4</v>
      </c>
      <c r="E140" s="55" t="s">
        <v>22</v>
      </c>
      <c r="F140" s="62">
        <v>150</v>
      </c>
      <c r="G140" s="63" t="s">
        <v>20</v>
      </c>
      <c r="H140" s="65">
        <f t="shared" si="21"/>
        <v>32</v>
      </c>
      <c r="I140" s="55" t="s">
        <v>21</v>
      </c>
      <c r="J140" s="58">
        <v>20</v>
      </c>
      <c r="K140" s="219" t="s">
        <v>60</v>
      </c>
      <c r="L140" s="196">
        <f t="shared" si="22"/>
        <v>1.6</v>
      </c>
      <c r="M140" s="30" t="s">
        <v>61</v>
      </c>
    </row>
    <row r="141" spans="2:13" ht="17.5" x14ac:dyDescent="0.4">
      <c r="B141" s="92" t="s">
        <v>103</v>
      </c>
      <c r="C141" s="49" t="s">
        <v>84</v>
      </c>
      <c r="D141" s="97">
        <v>4</v>
      </c>
      <c r="E141" s="74" t="s">
        <v>22</v>
      </c>
      <c r="F141" s="59">
        <v>150</v>
      </c>
      <c r="G141" s="60" t="s">
        <v>20</v>
      </c>
      <c r="H141" s="97">
        <f t="shared" si="21"/>
        <v>32</v>
      </c>
      <c r="I141" s="74" t="s">
        <v>21</v>
      </c>
      <c r="J141" s="58">
        <v>20</v>
      </c>
      <c r="K141" s="219" t="s">
        <v>60</v>
      </c>
      <c r="L141" s="215">
        <f t="shared" si="22"/>
        <v>1.6</v>
      </c>
      <c r="M141" s="84" t="s">
        <v>61</v>
      </c>
    </row>
    <row r="142" spans="2:13" ht="16.5" x14ac:dyDescent="0.35">
      <c r="B142" s="85" t="s">
        <v>104</v>
      </c>
      <c r="C142" s="48" t="s">
        <v>84</v>
      </c>
      <c r="D142" s="65">
        <v>3</v>
      </c>
      <c r="E142" s="55" t="s">
        <v>22</v>
      </c>
      <c r="F142" s="62">
        <v>150</v>
      </c>
      <c r="G142" s="63" t="s">
        <v>20</v>
      </c>
      <c r="H142" s="65">
        <f t="shared" si="21"/>
        <v>24</v>
      </c>
      <c r="I142" s="55" t="s">
        <v>21</v>
      </c>
      <c r="J142" s="58">
        <v>20</v>
      </c>
      <c r="K142" s="219" t="s">
        <v>60</v>
      </c>
      <c r="L142" s="196">
        <f t="shared" si="22"/>
        <v>1.2</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0.08</v>
      </c>
      <c r="I144" s="118" t="s">
        <v>21</v>
      </c>
      <c r="J144" s="122">
        <v>1</v>
      </c>
      <c r="K144" s="217" t="s">
        <v>60</v>
      </c>
      <c r="L144" s="195">
        <f>H144/J144</f>
        <v>0.08</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320</v>
      </c>
      <c r="I146" s="118" t="s">
        <v>21</v>
      </c>
      <c r="J146" s="122">
        <v>30</v>
      </c>
      <c r="K146" s="217" t="s">
        <v>60</v>
      </c>
      <c r="L146" s="195">
        <f>H146/J146</f>
        <v>10.666666666666666</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4</v>
      </c>
      <c r="I148" s="118" t="s">
        <v>53</v>
      </c>
      <c r="J148" s="122"/>
      <c r="K148" s="217"/>
      <c r="L148" s="195">
        <f t="shared" ref="L148:L150" si="26">H148</f>
        <v>4</v>
      </c>
      <c r="M148" s="124" t="s">
        <v>53</v>
      </c>
    </row>
    <row r="149" spans="2:13" ht="17" thickBot="1" x14ac:dyDescent="0.4">
      <c r="B149" s="160"/>
      <c r="C149" s="179"/>
      <c r="D149" s="148">
        <v>1</v>
      </c>
      <c r="E149" s="128" t="s">
        <v>52</v>
      </c>
      <c r="F149" s="129">
        <v>100</v>
      </c>
      <c r="G149" s="130" t="s">
        <v>53</v>
      </c>
      <c r="H149" s="148">
        <f t="shared" si="25"/>
        <v>8</v>
      </c>
      <c r="I149" s="128" t="s">
        <v>53</v>
      </c>
      <c r="J149" s="155"/>
      <c r="K149" s="221"/>
      <c r="L149" s="213">
        <f t="shared" si="26"/>
        <v>8</v>
      </c>
      <c r="M149" s="156" t="s">
        <v>53</v>
      </c>
    </row>
    <row r="150" spans="2:13" ht="17" thickTop="1" x14ac:dyDescent="0.35">
      <c r="B150" s="115" t="s">
        <v>54</v>
      </c>
      <c r="C150" s="116"/>
      <c r="D150" s="158">
        <v>2</v>
      </c>
      <c r="E150" s="118" t="s">
        <v>52</v>
      </c>
      <c r="F150" s="119">
        <v>360</v>
      </c>
      <c r="G150" s="120" t="s">
        <v>53</v>
      </c>
      <c r="H150" s="158">
        <f t="shared" si="25"/>
        <v>16</v>
      </c>
      <c r="I150" s="118" t="s">
        <v>53</v>
      </c>
      <c r="J150" s="122"/>
      <c r="K150" s="217"/>
      <c r="L150" s="195">
        <f t="shared" si="26"/>
        <v>16</v>
      </c>
      <c r="M150" s="124" t="s">
        <v>53</v>
      </c>
    </row>
    <row r="151" spans="2:13" ht="17" thickBot="1" x14ac:dyDescent="0.4">
      <c r="B151" s="160"/>
      <c r="C151" s="179"/>
      <c r="D151" s="148">
        <v>4</v>
      </c>
      <c r="E151" s="128" t="s">
        <v>52</v>
      </c>
      <c r="F151" s="129">
        <v>360</v>
      </c>
      <c r="G151" s="130" t="s">
        <v>53</v>
      </c>
      <c r="H151" s="148">
        <f t="shared" si="25"/>
        <v>32</v>
      </c>
      <c r="I151" s="128" t="s">
        <v>53</v>
      </c>
      <c r="J151" s="155"/>
      <c r="K151" s="221"/>
      <c r="L151" s="213">
        <f>H151</f>
        <v>32</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BF3C6-713B-41B9-9A62-40D80A03F9CA}">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B18" sqref="B18"/>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9</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0.9</v>
      </c>
      <c r="I18" s="118" t="s">
        <v>21</v>
      </c>
      <c r="J18" s="122">
        <v>3</v>
      </c>
      <c r="K18" s="217" t="s">
        <v>60</v>
      </c>
      <c r="L18" s="189">
        <f>H18/J18</f>
        <v>0.3</v>
      </c>
      <c r="M18" s="124" t="s">
        <v>61</v>
      </c>
    </row>
    <row r="19" spans="2:13" ht="17" thickBot="1" x14ac:dyDescent="0.4">
      <c r="B19" s="125" t="s">
        <v>125</v>
      </c>
      <c r="C19" s="126" t="s">
        <v>91</v>
      </c>
      <c r="D19" s="127">
        <v>0.2</v>
      </c>
      <c r="E19" s="128" t="s">
        <v>22</v>
      </c>
      <c r="F19" s="129">
        <v>12</v>
      </c>
      <c r="G19" s="130" t="s">
        <v>21</v>
      </c>
      <c r="H19" s="205">
        <f>IF($H$13*D19&lt;=F19,$H$13*D19,F19)</f>
        <v>1.8</v>
      </c>
      <c r="I19" s="132" t="s">
        <v>21</v>
      </c>
      <c r="J19" s="133">
        <v>3</v>
      </c>
      <c r="K19" s="218" t="s">
        <v>60</v>
      </c>
      <c r="L19" s="190">
        <f t="shared" ref="L19:L30" si="0">H19/J19</f>
        <v>0.6</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1.8</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0.09</v>
      </c>
      <c r="I23" s="137" t="s">
        <v>27</v>
      </c>
      <c r="J23" s="133">
        <v>500</v>
      </c>
      <c r="K23" s="218" t="s">
        <v>80</v>
      </c>
      <c r="L23" s="190">
        <f t="shared" si="0"/>
        <v>1.7999999999999998E-4</v>
      </c>
      <c r="M23" s="140" t="s">
        <v>105</v>
      </c>
    </row>
    <row r="24" spans="2:13" ht="17" thickTop="1" x14ac:dyDescent="0.35">
      <c r="B24" s="29" t="s">
        <v>23</v>
      </c>
      <c r="C24" s="48" t="s">
        <v>91</v>
      </c>
      <c r="D24" s="65">
        <v>5</v>
      </c>
      <c r="E24" s="55" t="s">
        <v>22</v>
      </c>
      <c r="F24" s="62">
        <v>300</v>
      </c>
      <c r="G24" s="63" t="s">
        <v>21</v>
      </c>
      <c r="H24" s="204">
        <f t="shared" si="1"/>
        <v>45</v>
      </c>
      <c r="I24" s="55" t="s">
        <v>21</v>
      </c>
      <c r="J24" s="58">
        <v>6</v>
      </c>
      <c r="K24" s="219" t="s">
        <v>60</v>
      </c>
      <c r="L24" s="191">
        <f t="shared" si="0"/>
        <v>7.5</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0.18</v>
      </c>
      <c r="I26" s="118" t="s">
        <v>21</v>
      </c>
      <c r="J26" s="151">
        <v>1</v>
      </c>
      <c r="K26" s="217" t="s">
        <v>60</v>
      </c>
      <c r="L26" s="192">
        <f t="shared" si="0"/>
        <v>0.18</v>
      </c>
      <c r="M26" s="124" t="s">
        <v>61</v>
      </c>
    </row>
    <row r="27" spans="2:13" ht="16.5" x14ac:dyDescent="0.35">
      <c r="B27" s="26" t="s">
        <v>160</v>
      </c>
      <c r="C27" s="51" t="s">
        <v>77</v>
      </c>
      <c r="D27" s="80">
        <v>0.02</v>
      </c>
      <c r="E27" s="68" t="s">
        <v>22</v>
      </c>
      <c r="F27" s="81">
        <v>1</v>
      </c>
      <c r="G27" s="82" t="s">
        <v>21</v>
      </c>
      <c r="H27" s="203">
        <f t="shared" si="1"/>
        <v>0.18</v>
      </c>
      <c r="I27" s="68" t="s">
        <v>21</v>
      </c>
      <c r="J27" s="61">
        <v>1</v>
      </c>
      <c r="K27" s="220" t="s">
        <v>60</v>
      </c>
      <c r="L27" s="193">
        <f t="shared" si="0"/>
        <v>0.18</v>
      </c>
      <c r="M27" s="45" t="s">
        <v>61</v>
      </c>
    </row>
    <row r="28" spans="2:13" ht="16.5" x14ac:dyDescent="0.35">
      <c r="B28" s="98" t="s">
        <v>161</v>
      </c>
      <c r="C28" s="48" t="s">
        <v>77</v>
      </c>
      <c r="D28" s="69">
        <v>0.02</v>
      </c>
      <c r="E28" s="55" t="s">
        <v>22</v>
      </c>
      <c r="F28" s="62">
        <v>3</v>
      </c>
      <c r="G28" s="63" t="s">
        <v>21</v>
      </c>
      <c r="H28" s="199">
        <f t="shared" si="1"/>
        <v>0.18</v>
      </c>
      <c r="I28" s="55" t="s">
        <v>21</v>
      </c>
      <c r="J28" s="61">
        <v>1</v>
      </c>
      <c r="K28" s="219" t="s">
        <v>60</v>
      </c>
      <c r="L28" s="194">
        <f t="shared" si="0"/>
        <v>0.18</v>
      </c>
      <c r="M28" s="30" t="s">
        <v>61</v>
      </c>
    </row>
    <row r="29" spans="2:13" ht="17" thickBot="1" x14ac:dyDescent="0.4">
      <c r="B29" s="153" t="s">
        <v>124</v>
      </c>
      <c r="C29" s="126" t="s">
        <v>78</v>
      </c>
      <c r="D29" s="146">
        <v>0.04</v>
      </c>
      <c r="E29" s="128" t="s">
        <v>22</v>
      </c>
      <c r="F29" s="129">
        <v>2</v>
      </c>
      <c r="G29" s="130" t="s">
        <v>21</v>
      </c>
      <c r="H29" s="127">
        <f t="shared" si="1"/>
        <v>0.36</v>
      </c>
      <c r="I29" s="128" t="s">
        <v>21</v>
      </c>
      <c r="J29" s="155">
        <v>1</v>
      </c>
      <c r="K29" s="221" t="s">
        <v>60</v>
      </c>
      <c r="L29" s="208">
        <f t="shared" si="0"/>
        <v>0.36</v>
      </c>
      <c r="M29" s="156" t="s">
        <v>61</v>
      </c>
    </row>
    <row r="30" spans="2:13" ht="17" thickTop="1" x14ac:dyDescent="0.35">
      <c r="B30" s="157" t="s">
        <v>156</v>
      </c>
      <c r="C30" s="116" t="s">
        <v>91</v>
      </c>
      <c r="D30" s="158">
        <v>20</v>
      </c>
      <c r="E30" s="118" t="s">
        <v>22</v>
      </c>
      <c r="F30" s="119">
        <v>1000</v>
      </c>
      <c r="G30" s="120" t="s">
        <v>21</v>
      </c>
      <c r="H30" s="202">
        <f t="shared" si="1"/>
        <v>180</v>
      </c>
      <c r="I30" s="118" t="s">
        <v>21</v>
      </c>
      <c r="J30" s="151">
        <v>100</v>
      </c>
      <c r="K30" s="217" t="s">
        <v>60</v>
      </c>
      <c r="L30" s="192">
        <f t="shared" si="0"/>
        <v>1.8</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5.3999999999999995</v>
      </c>
      <c r="I32" s="118" t="s">
        <v>21</v>
      </c>
      <c r="J32" s="151">
        <v>10</v>
      </c>
      <c r="K32" s="217" t="s">
        <v>60</v>
      </c>
      <c r="L32" s="192">
        <f>H32/J32</f>
        <v>0.53999999999999992</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9</v>
      </c>
      <c r="I34" s="118" t="s">
        <v>34</v>
      </c>
      <c r="J34" s="151">
        <v>4</v>
      </c>
      <c r="K34" s="217" t="s">
        <v>80</v>
      </c>
      <c r="L34" s="192">
        <f t="shared" ref="L34:L37" si="2">H34/J34</f>
        <v>2.25</v>
      </c>
      <c r="M34" s="124" t="s">
        <v>61</v>
      </c>
    </row>
    <row r="35" spans="2:13" ht="16.5" x14ac:dyDescent="0.35">
      <c r="B35" s="28" t="s">
        <v>163</v>
      </c>
      <c r="C35" s="51" t="s">
        <v>76</v>
      </c>
      <c r="D35" s="97">
        <v>2</v>
      </c>
      <c r="E35" s="74" t="s">
        <v>33</v>
      </c>
      <c r="F35" s="59"/>
      <c r="G35" s="60"/>
      <c r="H35" s="112">
        <f>$H$13*D35</f>
        <v>18</v>
      </c>
      <c r="I35" s="74" t="s">
        <v>34</v>
      </c>
      <c r="J35" s="58">
        <v>4</v>
      </c>
      <c r="K35" s="219" t="s">
        <v>80</v>
      </c>
      <c r="L35" s="209">
        <f t="shared" si="2"/>
        <v>4.5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27</v>
      </c>
      <c r="I37" s="163" t="s">
        <v>21</v>
      </c>
      <c r="J37" s="155">
        <v>100</v>
      </c>
      <c r="K37" s="218" t="s">
        <v>80</v>
      </c>
      <c r="L37" s="210">
        <f t="shared" si="2"/>
        <v>0.27</v>
      </c>
      <c r="M37" s="167" t="s">
        <v>61</v>
      </c>
    </row>
    <row r="38" spans="2:13" ht="17" thickTop="1" x14ac:dyDescent="0.35">
      <c r="B38" s="29" t="s">
        <v>165</v>
      </c>
      <c r="C38" s="48" t="s">
        <v>76</v>
      </c>
      <c r="D38" s="65">
        <v>5</v>
      </c>
      <c r="E38" s="55" t="s">
        <v>72</v>
      </c>
      <c r="F38" s="62">
        <v>250</v>
      </c>
      <c r="G38" s="63" t="s">
        <v>61</v>
      </c>
      <c r="H38" s="200">
        <f t="shared" si="3"/>
        <v>45</v>
      </c>
      <c r="I38" s="55" t="s">
        <v>61</v>
      </c>
      <c r="J38" s="61"/>
      <c r="K38" s="219"/>
      <c r="L38" s="194">
        <f t="shared" ref="L38:L40" si="4">H38</f>
        <v>45</v>
      </c>
      <c r="M38" s="30" t="s">
        <v>61</v>
      </c>
    </row>
    <row r="39" spans="2:13" ht="16.5" x14ac:dyDescent="0.35">
      <c r="B39" s="28" t="s">
        <v>166</v>
      </c>
      <c r="C39" s="51" t="s">
        <v>76</v>
      </c>
      <c r="D39" s="97">
        <v>2</v>
      </c>
      <c r="E39" s="74" t="s">
        <v>72</v>
      </c>
      <c r="F39" s="59">
        <v>100</v>
      </c>
      <c r="G39" s="60" t="s">
        <v>61</v>
      </c>
      <c r="H39" s="97">
        <f t="shared" si="3"/>
        <v>18</v>
      </c>
      <c r="I39" s="74" t="s">
        <v>61</v>
      </c>
      <c r="J39" s="58"/>
      <c r="K39" s="219"/>
      <c r="L39" s="209">
        <f t="shared" si="4"/>
        <v>18</v>
      </c>
      <c r="M39" s="84" t="s">
        <v>61</v>
      </c>
    </row>
    <row r="40" spans="2:13" ht="16.5" x14ac:dyDescent="0.35">
      <c r="B40" s="85" t="s">
        <v>167</v>
      </c>
      <c r="C40" s="48" t="s">
        <v>76</v>
      </c>
      <c r="D40" s="65">
        <v>1</v>
      </c>
      <c r="E40" s="55" t="s">
        <v>72</v>
      </c>
      <c r="F40" s="62">
        <v>50</v>
      </c>
      <c r="G40" s="63" t="s">
        <v>61</v>
      </c>
      <c r="H40" s="65">
        <f t="shared" si="3"/>
        <v>9</v>
      </c>
      <c r="I40" s="55" t="s">
        <v>61</v>
      </c>
      <c r="J40" s="58"/>
      <c r="K40" s="219"/>
      <c r="L40" s="191">
        <f t="shared" si="4"/>
        <v>9</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1.3499999999999999</v>
      </c>
      <c r="I42" s="55" t="s">
        <v>21</v>
      </c>
      <c r="J42" s="61">
        <v>5</v>
      </c>
      <c r="K42" s="219" t="s">
        <v>60</v>
      </c>
      <c r="L42" s="194">
        <f>H42/J42</f>
        <v>0.26999999999999996</v>
      </c>
      <c r="M42" s="30" t="s">
        <v>61</v>
      </c>
    </row>
    <row r="43" spans="2:13" ht="16.5" x14ac:dyDescent="0.35">
      <c r="B43" s="28" t="s">
        <v>139</v>
      </c>
      <c r="C43" s="51" t="s">
        <v>79</v>
      </c>
      <c r="D43" s="95">
        <v>0.5</v>
      </c>
      <c r="E43" s="74" t="s">
        <v>22</v>
      </c>
      <c r="F43" s="59">
        <v>20</v>
      </c>
      <c r="G43" s="60" t="s">
        <v>21</v>
      </c>
      <c r="H43" s="95">
        <f t="shared" si="5"/>
        <v>4.5</v>
      </c>
      <c r="I43" s="74" t="s">
        <v>21</v>
      </c>
      <c r="J43" s="58"/>
      <c r="K43" s="219"/>
      <c r="L43" s="209"/>
      <c r="M43" s="84"/>
    </row>
    <row r="44" spans="2:13" ht="16.5" x14ac:dyDescent="0.35">
      <c r="B44" s="85" t="s">
        <v>153</v>
      </c>
      <c r="C44" s="48" t="s">
        <v>79</v>
      </c>
      <c r="D44" s="110">
        <v>0.3</v>
      </c>
      <c r="E44" s="55" t="s">
        <v>22</v>
      </c>
      <c r="F44" s="62">
        <v>20</v>
      </c>
      <c r="G44" s="63" t="s">
        <v>21</v>
      </c>
      <c r="H44" s="110">
        <f t="shared" si="5"/>
        <v>2.6999999999999997</v>
      </c>
      <c r="I44" s="55" t="s">
        <v>21</v>
      </c>
      <c r="J44" s="58"/>
      <c r="K44" s="219"/>
      <c r="L44" s="191"/>
      <c r="M44" s="30"/>
    </row>
    <row r="45" spans="2:13" ht="17" thickBot="1" x14ac:dyDescent="0.4">
      <c r="B45" s="153" t="s">
        <v>154</v>
      </c>
      <c r="C45" s="126" t="s">
        <v>79</v>
      </c>
      <c r="D45" s="127">
        <v>0.2</v>
      </c>
      <c r="E45" s="128" t="s">
        <v>22</v>
      </c>
      <c r="F45" s="129">
        <v>20</v>
      </c>
      <c r="G45" s="130" t="s">
        <v>21</v>
      </c>
      <c r="H45" s="148">
        <f t="shared" si="5"/>
        <v>1.8</v>
      </c>
      <c r="I45" s="128" t="s">
        <v>21</v>
      </c>
      <c r="J45" s="155"/>
      <c r="K45" s="221"/>
      <c r="L45" s="208"/>
      <c r="M45" s="156"/>
    </row>
    <row r="46" spans="2:13" ht="17" thickTop="1" x14ac:dyDescent="0.35">
      <c r="B46" s="29" t="s">
        <v>169</v>
      </c>
      <c r="C46" s="48" t="s">
        <v>76</v>
      </c>
      <c r="D46" s="65">
        <v>1</v>
      </c>
      <c r="E46" s="55" t="s">
        <v>22</v>
      </c>
      <c r="F46" s="62">
        <v>50</v>
      </c>
      <c r="G46" s="63" t="s">
        <v>21</v>
      </c>
      <c r="H46" s="200">
        <f t="shared" si="5"/>
        <v>9</v>
      </c>
      <c r="I46" s="55" t="s">
        <v>21</v>
      </c>
      <c r="J46" s="61">
        <v>50</v>
      </c>
      <c r="K46" s="219" t="s">
        <v>60</v>
      </c>
      <c r="L46" s="194">
        <f t="shared" ref="L46:L61" si="6">H46/J46</f>
        <v>0.18</v>
      </c>
      <c r="M46" s="30" t="s">
        <v>61</v>
      </c>
    </row>
    <row r="47" spans="2:13" ht="17" thickBot="1" x14ac:dyDescent="0.4">
      <c r="B47" s="153"/>
      <c r="C47" s="126" t="s">
        <v>88</v>
      </c>
      <c r="D47" s="148">
        <v>1</v>
      </c>
      <c r="E47" s="128" t="s">
        <v>22</v>
      </c>
      <c r="F47" s="129">
        <v>50</v>
      </c>
      <c r="G47" s="130" t="s">
        <v>21</v>
      </c>
      <c r="H47" s="148">
        <f t="shared" si="5"/>
        <v>9</v>
      </c>
      <c r="I47" s="128" t="s">
        <v>21</v>
      </c>
      <c r="J47" s="155">
        <f>12.5/5</f>
        <v>2.5</v>
      </c>
      <c r="K47" s="221" t="s">
        <v>60</v>
      </c>
      <c r="L47" s="208">
        <f t="shared" si="6"/>
        <v>3.6</v>
      </c>
      <c r="M47" s="156" t="s">
        <v>61</v>
      </c>
    </row>
    <row r="48" spans="2:13" ht="17" thickTop="1" x14ac:dyDescent="0.35">
      <c r="B48" s="29" t="s">
        <v>26</v>
      </c>
      <c r="C48" s="48" t="s">
        <v>76</v>
      </c>
      <c r="D48" s="65">
        <v>5</v>
      </c>
      <c r="E48" s="66" t="s">
        <v>27</v>
      </c>
      <c r="F48" s="62" t="s">
        <v>28</v>
      </c>
      <c r="G48" s="63"/>
      <c r="H48" s="200">
        <f t="shared" si="5"/>
        <v>45</v>
      </c>
      <c r="I48" s="66" t="s">
        <v>29</v>
      </c>
      <c r="J48" s="61">
        <v>12.5</v>
      </c>
      <c r="K48" s="219" t="s">
        <v>60</v>
      </c>
      <c r="L48" s="194">
        <f t="shared" si="6"/>
        <v>3.6</v>
      </c>
      <c r="M48" s="114" t="s">
        <v>64</v>
      </c>
    </row>
    <row r="49" spans="2:13" ht="16.5" x14ac:dyDescent="0.35">
      <c r="B49" s="28"/>
      <c r="C49" s="51" t="s">
        <v>76</v>
      </c>
      <c r="D49" s="97">
        <v>10</v>
      </c>
      <c r="E49" s="76" t="s">
        <v>27</v>
      </c>
      <c r="F49" s="59" t="s">
        <v>28</v>
      </c>
      <c r="G49" s="60"/>
      <c r="H49" s="97">
        <f t="shared" si="5"/>
        <v>90</v>
      </c>
      <c r="I49" s="76" t="s">
        <v>29</v>
      </c>
      <c r="J49" s="58">
        <v>12.5</v>
      </c>
      <c r="K49" s="219" t="s">
        <v>60</v>
      </c>
      <c r="L49" s="209">
        <f t="shared" si="6"/>
        <v>7.2</v>
      </c>
      <c r="M49" s="96" t="s">
        <v>64</v>
      </c>
    </row>
    <row r="50" spans="2:13" ht="16.5" x14ac:dyDescent="0.35">
      <c r="B50" s="85"/>
      <c r="C50" s="48" t="s">
        <v>76</v>
      </c>
      <c r="D50" s="65">
        <v>15</v>
      </c>
      <c r="E50" s="66" t="s">
        <v>27</v>
      </c>
      <c r="F50" s="62" t="s">
        <v>28</v>
      </c>
      <c r="G50" s="63"/>
      <c r="H50" s="65">
        <f t="shared" si="5"/>
        <v>135</v>
      </c>
      <c r="I50" s="66" t="s">
        <v>29</v>
      </c>
      <c r="J50" s="58">
        <v>12.5</v>
      </c>
      <c r="K50" s="219" t="s">
        <v>60</v>
      </c>
      <c r="L50" s="191">
        <f t="shared" si="6"/>
        <v>10.8</v>
      </c>
      <c r="M50" s="114" t="s">
        <v>64</v>
      </c>
    </row>
    <row r="51" spans="2:13" ht="17" thickBot="1" x14ac:dyDescent="0.4">
      <c r="B51" s="153"/>
      <c r="C51" s="126" t="s">
        <v>76</v>
      </c>
      <c r="D51" s="148">
        <v>20</v>
      </c>
      <c r="E51" s="137" t="s">
        <v>27</v>
      </c>
      <c r="F51" s="129" t="s">
        <v>28</v>
      </c>
      <c r="G51" s="130"/>
      <c r="H51" s="148">
        <f t="shared" si="5"/>
        <v>180</v>
      </c>
      <c r="I51" s="137" t="s">
        <v>29</v>
      </c>
      <c r="J51" s="155">
        <v>12.5</v>
      </c>
      <c r="K51" s="221" t="s">
        <v>60</v>
      </c>
      <c r="L51" s="208">
        <f t="shared" si="6"/>
        <v>14.4</v>
      </c>
      <c r="M51" s="168" t="s">
        <v>64</v>
      </c>
    </row>
    <row r="52" spans="2:13" ht="17" thickTop="1" x14ac:dyDescent="0.35">
      <c r="B52" s="29" t="s">
        <v>30</v>
      </c>
      <c r="C52" s="48" t="s">
        <v>76</v>
      </c>
      <c r="D52" s="65">
        <v>5</v>
      </c>
      <c r="E52" s="66" t="s">
        <v>27</v>
      </c>
      <c r="F52" s="62" t="s">
        <v>28</v>
      </c>
      <c r="G52" s="63"/>
      <c r="H52" s="200">
        <f t="shared" si="5"/>
        <v>45</v>
      </c>
      <c r="I52" s="66" t="s">
        <v>29</v>
      </c>
      <c r="J52" s="61">
        <v>3.2</v>
      </c>
      <c r="K52" s="219" t="s">
        <v>60</v>
      </c>
      <c r="L52" s="194">
        <f t="shared" si="6"/>
        <v>14.0625</v>
      </c>
      <c r="M52" s="114" t="s">
        <v>64</v>
      </c>
    </row>
    <row r="53" spans="2:13" ht="19.5" x14ac:dyDescent="0.5">
      <c r="B53" s="28" t="s">
        <v>170</v>
      </c>
      <c r="C53" s="51" t="s">
        <v>76</v>
      </c>
      <c r="D53" s="97">
        <v>10</v>
      </c>
      <c r="E53" s="76" t="s">
        <v>27</v>
      </c>
      <c r="F53" s="59" t="s">
        <v>28</v>
      </c>
      <c r="G53" s="60"/>
      <c r="H53" s="97">
        <f t="shared" si="5"/>
        <v>90</v>
      </c>
      <c r="I53" s="76" t="s">
        <v>29</v>
      </c>
      <c r="J53" s="58">
        <v>3.2</v>
      </c>
      <c r="K53" s="219" t="s">
        <v>60</v>
      </c>
      <c r="L53" s="209">
        <f t="shared" si="6"/>
        <v>28.125</v>
      </c>
      <c r="M53" s="96" t="s">
        <v>64</v>
      </c>
    </row>
    <row r="54" spans="2:13" ht="16.5" x14ac:dyDescent="0.35">
      <c r="B54" s="85"/>
      <c r="C54" s="48" t="s">
        <v>76</v>
      </c>
      <c r="D54" s="65">
        <v>15</v>
      </c>
      <c r="E54" s="66" t="s">
        <v>27</v>
      </c>
      <c r="F54" s="62" t="s">
        <v>28</v>
      </c>
      <c r="G54" s="63"/>
      <c r="H54" s="65">
        <f t="shared" si="5"/>
        <v>135</v>
      </c>
      <c r="I54" s="66" t="s">
        <v>29</v>
      </c>
      <c r="J54" s="58">
        <v>3.2</v>
      </c>
      <c r="K54" s="219" t="s">
        <v>60</v>
      </c>
      <c r="L54" s="191">
        <f t="shared" si="6"/>
        <v>42.1875</v>
      </c>
      <c r="M54" s="114" t="s">
        <v>64</v>
      </c>
    </row>
    <row r="55" spans="2:13" ht="17" thickBot="1" x14ac:dyDescent="0.4">
      <c r="B55" s="153"/>
      <c r="C55" s="126" t="s">
        <v>76</v>
      </c>
      <c r="D55" s="148">
        <v>20</v>
      </c>
      <c r="E55" s="137" t="s">
        <v>27</v>
      </c>
      <c r="F55" s="129" t="s">
        <v>28</v>
      </c>
      <c r="G55" s="130"/>
      <c r="H55" s="148">
        <f t="shared" si="5"/>
        <v>180</v>
      </c>
      <c r="I55" s="137" t="s">
        <v>29</v>
      </c>
      <c r="J55" s="155">
        <v>3.2</v>
      </c>
      <c r="K55" s="221" t="s">
        <v>60</v>
      </c>
      <c r="L55" s="208">
        <f t="shared" si="6"/>
        <v>56.25</v>
      </c>
      <c r="M55" s="168" t="s">
        <v>64</v>
      </c>
    </row>
    <row r="56" spans="2:13" ht="17" thickTop="1" x14ac:dyDescent="0.35">
      <c r="B56" s="115" t="s">
        <v>172</v>
      </c>
      <c r="C56" s="116" t="s">
        <v>91</v>
      </c>
      <c r="D56" s="141">
        <v>0.03</v>
      </c>
      <c r="E56" s="118" t="s">
        <v>22</v>
      </c>
      <c r="F56" s="119">
        <v>1</v>
      </c>
      <c r="G56" s="120" t="s">
        <v>21</v>
      </c>
      <c r="H56" s="192">
        <f t="shared" si="5"/>
        <v>0.27</v>
      </c>
      <c r="I56" s="118" t="s">
        <v>21</v>
      </c>
      <c r="J56" s="151">
        <v>0.1</v>
      </c>
      <c r="K56" s="217" t="s">
        <v>60</v>
      </c>
      <c r="L56" s="192">
        <f t="shared" si="6"/>
        <v>2.7</v>
      </c>
      <c r="M56" s="124" t="s">
        <v>61</v>
      </c>
    </row>
    <row r="57" spans="2:13" ht="16.5" x14ac:dyDescent="0.35">
      <c r="B57" s="28" t="s">
        <v>171</v>
      </c>
      <c r="C57" s="51" t="s">
        <v>91</v>
      </c>
      <c r="D57" s="93">
        <v>0.01</v>
      </c>
      <c r="E57" s="74" t="s">
        <v>22</v>
      </c>
      <c r="F57" s="59">
        <v>1</v>
      </c>
      <c r="G57" s="60" t="s">
        <v>21</v>
      </c>
      <c r="H57" s="93">
        <f t="shared" si="5"/>
        <v>0.09</v>
      </c>
      <c r="I57" s="74" t="s">
        <v>21</v>
      </c>
      <c r="J57" s="58">
        <v>0.1</v>
      </c>
      <c r="K57" s="219" t="s">
        <v>60</v>
      </c>
      <c r="L57" s="209">
        <f t="shared" si="6"/>
        <v>0.89999999999999991</v>
      </c>
      <c r="M57" s="84" t="s">
        <v>61</v>
      </c>
    </row>
    <row r="58" spans="2:13" ht="16.5" x14ac:dyDescent="0.35">
      <c r="B58" s="85" t="s">
        <v>174</v>
      </c>
      <c r="C58" s="48" t="s">
        <v>78</v>
      </c>
      <c r="D58" s="69">
        <v>0.05</v>
      </c>
      <c r="E58" s="55" t="s">
        <v>32</v>
      </c>
      <c r="F58" s="77">
        <v>2.5</v>
      </c>
      <c r="G58" s="63" t="s">
        <v>21</v>
      </c>
      <c r="H58" s="69">
        <f t="shared" si="5"/>
        <v>0.45</v>
      </c>
      <c r="I58" s="55" t="s">
        <v>21</v>
      </c>
      <c r="J58" s="58">
        <v>0.1</v>
      </c>
      <c r="K58" s="219" t="s">
        <v>60</v>
      </c>
      <c r="L58" s="191">
        <f t="shared" si="6"/>
        <v>4.5</v>
      </c>
      <c r="M58" s="30" t="s">
        <v>61</v>
      </c>
    </row>
    <row r="59" spans="2:13" ht="16.5" x14ac:dyDescent="0.35">
      <c r="B59" s="28" t="s">
        <v>173</v>
      </c>
      <c r="C59" s="51" t="s">
        <v>78</v>
      </c>
      <c r="D59" s="95">
        <v>0.1</v>
      </c>
      <c r="E59" s="74" t="s">
        <v>22</v>
      </c>
      <c r="F59" s="94">
        <v>2.5</v>
      </c>
      <c r="G59" s="60" t="s">
        <v>21</v>
      </c>
      <c r="H59" s="95">
        <f t="shared" si="5"/>
        <v>0.9</v>
      </c>
      <c r="I59" s="74" t="s">
        <v>21</v>
      </c>
      <c r="J59" s="58">
        <v>1</v>
      </c>
      <c r="K59" s="219" t="s">
        <v>60</v>
      </c>
      <c r="L59" s="209">
        <f t="shared" si="6"/>
        <v>0.9</v>
      </c>
      <c r="M59" s="84" t="s">
        <v>61</v>
      </c>
    </row>
    <row r="60" spans="2:13" ht="16.5" x14ac:dyDescent="0.35">
      <c r="B60" s="85" t="s">
        <v>65</v>
      </c>
      <c r="C60" s="48" t="s">
        <v>91</v>
      </c>
      <c r="D60" s="110">
        <v>0.1</v>
      </c>
      <c r="E60" s="66" t="s">
        <v>27</v>
      </c>
      <c r="F60" s="62">
        <v>1</v>
      </c>
      <c r="G60" s="113" t="s">
        <v>27</v>
      </c>
      <c r="H60" s="110">
        <f t="shared" si="5"/>
        <v>0.9</v>
      </c>
      <c r="I60" s="66" t="s">
        <v>29</v>
      </c>
      <c r="J60" s="58">
        <v>0.1</v>
      </c>
      <c r="K60" s="219" t="s">
        <v>60</v>
      </c>
      <c r="L60" s="191">
        <f t="shared" si="6"/>
        <v>9</v>
      </c>
      <c r="M60" s="114" t="s">
        <v>64</v>
      </c>
    </row>
    <row r="61" spans="2:13" ht="17" thickBot="1" x14ac:dyDescent="0.4">
      <c r="B61" s="153" t="s">
        <v>97</v>
      </c>
      <c r="C61" s="126" t="s">
        <v>84</v>
      </c>
      <c r="D61" s="146">
        <v>0.01</v>
      </c>
      <c r="E61" s="128" t="s">
        <v>22</v>
      </c>
      <c r="F61" s="169">
        <v>0.3</v>
      </c>
      <c r="G61" s="130" t="s">
        <v>21</v>
      </c>
      <c r="H61" s="146">
        <f t="shared" si="5"/>
        <v>0.09</v>
      </c>
      <c r="I61" s="128" t="s">
        <v>21</v>
      </c>
      <c r="J61" s="155">
        <v>1</v>
      </c>
      <c r="K61" s="221" t="s">
        <v>60</v>
      </c>
      <c r="L61" s="208">
        <f t="shared" si="6"/>
        <v>0.09</v>
      </c>
      <c r="M61" s="156" t="s">
        <v>61</v>
      </c>
    </row>
    <row r="62" spans="2:13" ht="17" thickTop="1" x14ac:dyDescent="0.35">
      <c r="B62" s="136" t="s">
        <v>137</v>
      </c>
      <c r="C62" s="170" t="s">
        <v>118</v>
      </c>
      <c r="D62" s="141">
        <v>0.05</v>
      </c>
      <c r="E62" s="118" t="s">
        <v>72</v>
      </c>
      <c r="F62" s="149">
        <v>0.5</v>
      </c>
      <c r="G62" s="120" t="s">
        <v>61</v>
      </c>
      <c r="H62" s="69">
        <f t="shared" si="5"/>
        <v>0.45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4500</v>
      </c>
      <c r="G64" s="120" t="s">
        <v>34</v>
      </c>
      <c r="H64" s="158">
        <f t="shared" si="5"/>
        <v>900</v>
      </c>
      <c r="I64" s="118" t="s">
        <v>34</v>
      </c>
      <c r="J64" s="122">
        <v>10</v>
      </c>
      <c r="K64" s="217" t="s">
        <v>60</v>
      </c>
      <c r="L64" s="189">
        <f t="shared" ref="L64:L76" si="7">H64/J64</f>
        <v>90</v>
      </c>
      <c r="M64" s="124" t="s">
        <v>61</v>
      </c>
    </row>
    <row r="65" spans="2:13" ht="17" thickBot="1" x14ac:dyDescent="0.4">
      <c r="B65" s="153" t="s">
        <v>175</v>
      </c>
      <c r="C65" s="126" t="s">
        <v>76</v>
      </c>
      <c r="D65" s="148">
        <v>100</v>
      </c>
      <c r="E65" s="137" t="s">
        <v>27</v>
      </c>
      <c r="F65" s="129">
        <v>1000</v>
      </c>
      <c r="G65" s="138" t="s">
        <v>27</v>
      </c>
      <c r="H65" s="148">
        <f t="shared" si="5"/>
        <v>900</v>
      </c>
      <c r="I65" s="137" t="s">
        <v>27</v>
      </c>
      <c r="J65" s="155">
        <v>10</v>
      </c>
      <c r="K65" s="221" t="s">
        <v>60</v>
      </c>
      <c r="L65" s="208">
        <f t="shared" si="7"/>
        <v>90</v>
      </c>
      <c r="M65" s="168" t="s">
        <v>176</v>
      </c>
    </row>
    <row r="66" spans="2:13" ht="17" thickTop="1" x14ac:dyDescent="0.35">
      <c r="B66" s="75" t="s">
        <v>74</v>
      </c>
      <c r="C66" s="53" t="s">
        <v>76</v>
      </c>
      <c r="D66" s="110">
        <v>0.1</v>
      </c>
      <c r="E66" s="55" t="s">
        <v>22</v>
      </c>
      <c r="F66" s="62">
        <v>20</v>
      </c>
      <c r="G66" s="63" t="s">
        <v>21</v>
      </c>
      <c r="H66" s="110">
        <f t="shared" si="5"/>
        <v>0.9</v>
      </c>
      <c r="I66" s="55" t="s">
        <v>21</v>
      </c>
      <c r="J66" s="58">
        <v>2</v>
      </c>
      <c r="K66" s="219" t="s">
        <v>60</v>
      </c>
      <c r="L66" s="191">
        <f t="shared" si="7"/>
        <v>0.45</v>
      </c>
      <c r="M66" s="30" t="s">
        <v>61</v>
      </c>
    </row>
    <row r="67" spans="2:13" ht="17" thickBot="1" x14ac:dyDescent="0.4">
      <c r="B67" s="153" t="s">
        <v>89</v>
      </c>
      <c r="C67" s="126" t="s">
        <v>76</v>
      </c>
      <c r="D67" s="127">
        <v>0.3</v>
      </c>
      <c r="E67" s="128" t="s">
        <v>22</v>
      </c>
      <c r="F67" s="129">
        <v>20</v>
      </c>
      <c r="G67" s="130" t="s">
        <v>21</v>
      </c>
      <c r="H67" s="127">
        <f t="shared" si="5"/>
        <v>2.6999999999999997</v>
      </c>
      <c r="I67" s="128" t="s">
        <v>21</v>
      </c>
      <c r="J67" s="155">
        <v>2</v>
      </c>
      <c r="K67" s="221" t="s">
        <v>60</v>
      </c>
      <c r="L67" s="208">
        <f t="shared" si="7"/>
        <v>1.3499999999999999</v>
      </c>
      <c r="M67" s="156" t="s">
        <v>61</v>
      </c>
    </row>
    <row r="68" spans="2:13" ht="17" thickTop="1" x14ac:dyDescent="0.35">
      <c r="B68" s="136" t="s">
        <v>81</v>
      </c>
      <c r="C68" s="170" t="s">
        <v>77</v>
      </c>
      <c r="D68" s="158">
        <v>1</v>
      </c>
      <c r="E68" s="118" t="s">
        <v>33</v>
      </c>
      <c r="F68" s="119">
        <v>50</v>
      </c>
      <c r="G68" s="120" t="s">
        <v>34</v>
      </c>
      <c r="H68" s="158">
        <f t="shared" si="5"/>
        <v>9</v>
      </c>
      <c r="I68" s="118" t="s">
        <v>34</v>
      </c>
      <c r="J68" s="122">
        <v>50</v>
      </c>
      <c r="K68" s="217" t="s">
        <v>80</v>
      </c>
      <c r="L68" s="189">
        <f t="shared" si="7"/>
        <v>0.18</v>
      </c>
      <c r="M68" s="124" t="s">
        <v>61</v>
      </c>
    </row>
    <row r="69" spans="2:13" ht="17" thickBot="1" x14ac:dyDescent="0.4">
      <c r="B69" s="153" t="s">
        <v>82</v>
      </c>
      <c r="C69" s="126" t="s">
        <v>83</v>
      </c>
      <c r="D69" s="148">
        <v>2</v>
      </c>
      <c r="E69" s="128" t="s">
        <v>33</v>
      </c>
      <c r="F69" s="129">
        <v>100</v>
      </c>
      <c r="G69" s="130" t="s">
        <v>34</v>
      </c>
      <c r="H69" s="148">
        <f t="shared" si="5"/>
        <v>18</v>
      </c>
      <c r="I69" s="128" t="s">
        <v>34</v>
      </c>
      <c r="J69" s="155">
        <v>50</v>
      </c>
      <c r="K69" s="221" t="s">
        <v>80</v>
      </c>
      <c r="L69" s="208">
        <f t="shared" si="7"/>
        <v>0.36</v>
      </c>
      <c r="M69" s="156" t="s">
        <v>61</v>
      </c>
    </row>
    <row r="70" spans="2:13" ht="17" thickTop="1" x14ac:dyDescent="0.35">
      <c r="B70" s="136" t="s">
        <v>36</v>
      </c>
      <c r="C70" s="170" t="s">
        <v>76</v>
      </c>
      <c r="D70" s="141">
        <v>0.01</v>
      </c>
      <c r="E70" s="118" t="s">
        <v>22</v>
      </c>
      <c r="F70" s="149">
        <v>0.2</v>
      </c>
      <c r="G70" s="120" t="s">
        <v>21</v>
      </c>
      <c r="H70" s="141">
        <f t="shared" si="5"/>
        <v>0.09</v>
      </c>
      <c r="I70" s="118" t="s">
        <v>21</v>
      </c>
      <c r="J70" s="122">
        <v>0.1</v>
      </c>
      <c r="K70" s="217" t="s">
        <v>60</v>
      </c>
      <c r="L70" s="189">
        <f t="shared" si="7"/>
        <v>0.89999999999999991</v>
      </c>
      <c r="M70" s="124" t="s">
        <v>61</v>
      </c>
    </row>
    <row r="71" spans="2:13" ht="17" thickBot="1" x14ac:dyDescent="0.4">
      <c r="B71" s="153" t="s">
        <v>177</v>
      </c>
      <c r="C71" s="126" t="s">
        <v>76</v>
      </c>
      <c r="D71" s="146">
        <v>0.02</v>
      </c>
      <c r="E71" s="128" t="s">
        <v>22</v>
      </c>
      <c r="F71" s="129">
        <v>1</v>
      </c>
      <c r="G71" s="130" t="s">
        <v>115</v>
      </c>
      <c r="H71" s="127">
        <f t="shared" si="5"/>
        <v>0.18</v>
      </c>
      <c r="I71" s="128" t="s">
        <v>21</v>
      </c>
      <c r="J71" s="155">
        <v>0.1</v>
      </c>
      <c r="K71" s="221" t="s">
        <v>60</v>
      </c>
      <c r="L71" s="208">
        <f t="shared" si="7"/>
        <v>1.7999999999999998</v>
      </c>
      <c r="M71" s="156" t="s">
        <v>61</v>
      </c>
    </row>
    <row r="72" spans="2:13" ht="17" thickTop="1" x14ac:dyDescent="0.35">
      <c r="B72" s="136" t="s">
        <v>37</v>
      </c>
      <c r="C72" s="170" t="s">
        <v>76</v>
      </c>
      <c r="D72" s="158">
        <v>15</v>
      </c>
      <c r="E72" s="118" t="s">
        <v>38</v>
      </c>
      <c r="F72" s="119">
        <v>1500</v>
      </c>
      <c r="G72" s="120" t="s">
        <v>178</v>
      </c>
      <c r="H72" s="158">
        <f t="shared" si="5"/>
        <v>135</v>
      </c>
      <c r="I72" s="118" t="s">
        <v>21</v>
      </c>
      <c r="J72" s="122">
        <v>25</v>
      </c>
      <c r="K72" s="217" t="s">
        <v>60</v>
      </c>
      <c r="L72" s="189">
        <f t="shared" si="7"/>
        <v>5.4</v>
      </c>
      <c r="M72" s="124" t="s">
        <v>61</v>
      </c>
    </row>
    <row r="73" spans="2:13" ht="17" thickBot="1" x14ac:dyDescent="0.4">
      <c r="B73" s="153" t="s">
        <v>179</v>
      </c>
      <c r="C73" s="126" t="s">
        <v>76</v>
      </c>
      <c r="D73" s="148">
        <v>20</v>
      </c>
      <c r="E73" s="128" t="s">
        <v>38</v>
      </c>
      <c r="F73" s="129">
        <v>1500</v>
      </c>
      <c r="G73" s="130" t="s">
        <v>178</v>
      </c>
      <c r="H73" s="148">
        <f t="shared" si="5"/>
        <v>180</v>
      </c>
      <c r="I73" s="128" t="s">
        <v>21</v>
      </c>
      <c r="J73" s="155">
        <v>25</v>
      </c>
      <c r="K73" s="221" t="s">
        <v>60</v>
      </c>
      <c r="L73" s="208">
        <f t="shared" si="7"/>
        <v>7.2</v>
      </c>
      <c r="M73" s="156" t="s">
        <v>61</v>
      </c>
    </row>
    <row r="74" spans="2:13" ht="17" thickTop="1" x14ac:dyDescent="0.35">
      <c r="B74" s="157" t="s">
        <v>180</v>
      </c>
      <c r="C74" s="116" t="s">
        <v>76</v>
      </c>
      <c r="D74" s="141">
        <v>0.02</v>
      </c>
      <c r="E74" s="118" t="s">
        <v>22</v>
      </c>
      <c r="F74" s="119">
        <v>1</v>
      </c>
      <c r="G74" s="120" t="s">
        <v>21</v>
      </c>
      <c r="H74" s="117">
        <f t="shared" si="5"/>
        <v>0.18</v>
      </c>
      <c r="I74" s="118" t="s">
        <v>21</v>
      </c>
      <c r="J74" s="122">
        <v>1</v>
      </c>
      <c r="K74" s="217" t="s">
        <v>60</v>
      </c>
      <c r="L74" s="189">
        <f t="shared" si="7"/>
        <v>0.18</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18</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9</v>
      </c>
      <c r="I80" s="118" t="s">
        <v>21</v>
      </c>
      <c r="J80" s="122">
        <v>50</v>
      </c>
      <c r="K80" s="217" t="s">
        <v>60</v>
      </c>
      <c r="L80" s="189">
        <f t="shared" si="8"/>
        <v>0.18</v>
      </c>
      <c r="M80" s="124" t="s">
        <v>61</v>
      </c>
    </row>
    <row r="81" spans="2:13" ht="16.5" x14ac:dyDescent="0.35">
      <c r="B81" s="28"/>
      <c r="C81" s="51" t="s">
        <v>76</v>
      </c>
      <c r="D81" s="97">
        <v>2</v>
      </c>
      <c r="E81" s="74" t="s">
        <v>22</v>
      </c>
      <c r="F81" s="59">
        <v>100</v>
      </c>
      <c r="G81" s="60" t="s">
        <v>21</v>
      </c>
      <c r="H81" s="97">
        <f t="shared" si="5"/>
        <v>18</v>
      </c>
      <c r="I81" s="74" t="s">
        <v>21</v>
      </c>
      <c r="J81" s="58">
        <v>50</v>
      </c>
      <c r="K81" s="219" t="s">
        <v>60</v>
      </c>
      <c r="L81" s="209">
        <f t="shared" si="8"/>
        <v>0.36</v>
      </c>
      <c r="M81" s="84" t="s">
        <v>61</v>
      </c>
    </row>
    <row r="82" spans="2:13" ht="16.5" x14ac:dyDescent="0.35">
      <c r="B82" s="27" t="s">
        <v>182</v>
      </c>
      <c r="C82" s="53" t="s">
        <v>84</v>
      </c>
      <c r="D82" s="65">
        <v>4</v>
      </c>
      <c r="E82" s="55" t="s">
        <v>22</v>
      </c>
      <c r="F82" s="62">
        <v>250</v>
      </c>
      <c r="G82" s="63" t="s">
        <v>21</v>
      </c>
      <c r="H82" s="65">
        <f t="shared" si="5"/>
        <v>36</v>
      </c>
      <c r="I82" s="55" t="s">
        <v>21</v>
      </c>
      <c r="J82" s="58">
        <v>50</v>
      </c>
      <c r="K82" s="219" t="s">
        <v>60</v>
      </c>
      <c r="L82" s="191">
        <f t="shared" si="8"/>
        <v>0.72</v>
      </c>
      <c r="M82" s="30" t="s">
        <v>61</v>
      </c>
    </row>
    <row r="83" spans="2:13" ht="17" thickBot="1" x14ac:dyDescent="0.4">
      <c r="B83" s="153"/>
      <c r="C83" s="126" t="s">
        <v>84</v>
      </c>
      <c r="D83" s="148">
        <v>5</v>
      </c>
      <c r="E83" s="128" t="s">
        <v>22</v>
      </c>
      <c r="F83" s="129">
        <v>250</v>
      </c>
      <c r="G83" s="130" t="s">
        <v>21</v>
      </c>
      <c r="H83" s="148">
        <f t="shared" si="5"/>
        <v>45</v>
      </c>
      <c r="I83" s="128" t="s">
        <v>21</v>
      </c>
      <c r="J83" s="155">
        <v>50</v>
      </c>
      <c r="K83" s="221" t="s">
        <v>60</v>
      </c>
      <c r="L83" s="208">
        <f t="shared" si="8"/>
        <v>0.9</v>
      </c>
      <c r="M83" s="156" t="s">
        <v>61</v>
      </c>
    </row>
    <row r="84" spans="2:13" ht="17" thickTop="1" x14ac:dyDescent="0.35">
      <c r="B84" s="136" t="s">
        <v>140</v>
      </c>
      <c r="C84" s="170" t="s">
        <v>76</v>
      </c>
      <c r="D84" s="158">
        <v>60</v>
      </c>
      <c r="E84" s="118" t="s">
        <v>22</v>
      </c>
      <c r="F84" s="119">
        <v>4500</v>
      </c>
      <c r="G84" s="120" t="s">
        <v>21</v>
      </c>
      <c r="H84" s="158">
        <f t="shared" si="5"/>
        <v>540</v>
      </c>
      <c r="I84" s="118" t="s">
        <v>21</v>
      </c>
      <c r="J84" s="122">
        <v>100</v>
      </c>
      <c r="K84" s="217" t="s">
        <v>60</v>
      </c>
      <c r="L84" s="189">
        <f t="shared" si="8"/>
        <v>5.4</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27</v>
      </c>
      <c r="G86" s="120" t="s">
        <v>21</v>
      </c>
      <c r="H86" s="158">
        <f t="shared" si="5"/>
        <v>9</v>
      </c>
      <c r="I86" s="118" t="s">
        <v>21</v>
      </c>
      <c r="J86" s="122">
        <v>20</v>
      </c>
      <c r="K86" s="217" t="s">
        <v>60</v>
      </c>
      <c r="L86" s="189">
        <f t="shared" ref="L86:L88" si="9">H86/J86</f>
        <v>0.45</v>
      </c>
      <c r="M86" s="124" t="s">
        <v>61</v>
      </c>
    </row>
    <row r="87" spans="2:13" ht="16.5" x14ac:dyDescent="0.35">
      <c r="B87" s="28" t="s">
        <v>149</v>
      </c>
      <c r="C87" s="51" t="s">
        <v>78</v>
      </c>
      <c r="D87" s="97">
        <v>2</v>
      </c>
      <c r="E87" s="74" t="s">
        <v>22</v>
      </c>
      <c r="F87" s="59">
        <f>3*H13</f>
        <v>27</v>
      </c>
      <c r="G87" s="60" t="s">
        <v>21</v>
      </c>
      <c r="H87" s="97">
        <f t="shared" si="5"/>
        <v>18</v>
      </c>
      <c r="I87" s="74" t="s">
        <v>21</v>
      </c>
      <c r="J87" s="58">
        <v>20</v>
      </c>
      <c r="K87" s="219" t="s">
        <v>60</v>
      </c>
      <c r="L87" s="209">
        <f t="shared" si="9"/>
        <v>0.9</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0.45</v>
      </c>
      <c r="I90" s="118" t="s">
        <v>21</v>
      </c>
      <c r="J90" s="122">
        <v>2</v>
      </c>
      <c r="K90" s="217" t="s">
        <v>60</v>
      </c>
      <c r="L90" s="189">
        <f t="shared" ref="L90:L117" si="10">H90/J90</f>
        <v>0.22500000000000001</v>
      </c>
      <c r="M90" s="124" t="s">
        <v>61</v>
      </c>
    </row>
    <row r="91" spans="2:13" ht="16.5" x14ac:dyDescent="0.35">
      <c r="B91" s="86" t="s">
        <v>107</v>
      </c>
      <c r="C91" s="56" t="s">
        <v>77</v>
      </c>
      <c r="D91" s="111">
        <v>0.1</v>
      </c>
      <c r="E91" s="88" t="s">
        <v>22</v>
      </c>
      <c r="F91" s="89">
        <v>4</v>
      </c>
      <c r="G91" s="90" t="s">
        <v>21</v>
      </c>
      <c r="H91" s="111">
        <f t="shared" si="5"/>
        <v>0.9</v>
      </c>
      <c r="I91" s="88" t="s">
        <v>21</v>
      </c>
      <c r="J91" s="58">
        <v>2</v>
      </c>
      <c r="K91" s="220" t="s">
        <v>60</v>
      </c>
      <c r="L91" s="212">
        <f t="shared" si="10"/>
        <v>0.45</v>
      </c>
      <c r="M91" s="91" t="s">
        <v>61</v>
      </c>
    </row>
    <row r="92" spans="2:13" ht="16.5" x14ac:dyDescent="0.35">
      <c r="B92" s="27" t="s">
        <v>108</v>
      </c>
      <c r="C92" s="48" t="s">
        <v>77</v>
      </c>
      <c r="D92" s="110">
        <v>0.1</v>
      </c>
      <c r="E92" s="55" t="s">
        <v>22</v>
      </c>
      <c r="F92" s="62">
        <v>2</v>
      </c>
      <c r="G92" s="63" t="s">
        <v>21</v>
      </c>
      <c r="H92" s="110">
        <f t="shared" si="5"/>
        <v>0.9</v>
      </c>
      <c r="I92" s="55" t="s">
        <v>21</v>
      </c>
      <c r="J92" s="58">
        <v>2</v>
      </c>
      <c r="K92" s="219" t="s">
        <v>60</v>
      </c>
      <c r="L92" s="191">
        <f t="shared" si="10"/>
        <v>0.45</v>
      </c>
      <c r="M92" s="30" t="s">
        <v>61</v>
      </c>
    </row>
    <row r="93" spans="2:13" ht="17" thickBot="1" x14ac:dyDescent="0.4">
      <c r="B93" s="180"/>
      <c r="C93" s="161" t="s">
        <v>88</v>
      </c>
      <c r="D93" s="181">
        <v>0.1</v>
      </c>
      <c r="E93" s="163" t="s">
        <v>22</v>
      </c>
      <c r="F93" s="164">
        <v>2</v>
      </c>
      <c r="G93" s="165" t="s">
        <v>21</v>
      </c>
      <c r="H93" s="181">
        <f t="shared" si="5"/>
        <v>0.9</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225</v>
      </c>
      <c r="I94" s="118" t="s">
        <v>21</v>
      </c>
      <c r="J94" s="122">
        <v>40</v>
      </c>
      <c r="K94" s="217" t="s">
        <v>60</v>
      </c>
      <c r="L94" s="189">
        <f t="shared" si="10"/>
        <v>5.625</v>
      </c>
      <c r="M94" s="124" t="s">
        <v>61</v>
      </c>
    </row>
    <row r="95" spans="2:13" ht="17" thickBot="1" x14ac:dyDescent="0.4">
      <c r="B95" s="153" t="s">
        <v>130</v>
      </c>
      <c r="C95" s="126" t="s">
        <v>76</v>
      </c>
      <c r="D95" s="148">
        <v>50</v>
      </c>
      <c r="E95" s="128" t="s">
        <v>22</v>
      </c>
      <c r="F95" s="129">
        <v>2000</v>
      </c>
      <c r="G95" s="130" t="s">
        <v>21</v>
      </c>
      <c r="H95" s="148">
        <f t="shared" si="5"/>
        <v>450</v>
      </c>
      <c r="I95" s="128" t="s">
        <v>21</v>
      </c>
      <c r="J95" s="155">
        <v>40</v>
      </c>
      <c r="K95" s="221" t="s">
        <v>60</v>
      </c>
      <c r="L95" s="208">
        <f t="shared" si="10"/>
        <v>11.25</v>
      </c>
      <c r="M95" s="156" t="s">
        <v>61</v>
      </c>
    </row>
    <row r="96" spans="2:13" ht="17" thickTop="1" x14ac:dyDescent="0.35">
      <c r="B96" s="136" t="s">
        <v>39</v>
      </c>
      <c r="C96" s="170" t="s">
        <v>76</v>
      </c>
      <c r="D96" s="141">
        <v>0.25</v>
      </c>
      <c r="E96" s="118" t="s">
        <v>40</v>
      </c>
      <c r="F96" s="143"/>
      <c r="G96" s="120"/>
      <c r="H96" s="141">
        <f t="shared" ref="H96:H99" si="11">$H$13*D96</f>
        <v>2.25</v>
      </c>
      <c r="I96" s="118" t="s">
        <v>41</v>
      </c>
      <c r="J96" s="122">
        <v>0.2</v>
      </c>
      <c r="K96" s="217" t="s">
        <v>138</v>
      </c>
      <c r="L96" s="189">
        <f t="shared" si="10"/>
        <v>11.25</v>
      </c>
      <c r="M96" s="124" t="s">
        <v>61</v>
      </c>
    </row>
    <row r="97" spans="2:13" ht="16.5" x14ac:dyDescent="0.35">
      <c r="B97" s="28" t="s">
        <v>183</v>
      </c>
      <c r="C97" s="51" t="s">
        <v>76</v>
      </c>
      <c r="D97" s="95">
        <v>0.5</v>
      </c>
      <c r="E97" s="74" t="s">
        <v>40</v>
      </c>
      <c r="F97" s="59"/>
      <c r="G97" s="60"/>
      <c r="H97" s="95">
        <f t="shared" si="11"/>
        <v>4.5</v>
      </c>
      <c r="I97" s="74" t="s">
        <v>41</v>
      </c>
      <c r="J97" s="58">
        <v>0.2</v>
      </c>
      <c r="K97" s="219" t="s">
        <v>138</v>
      </c>
      <c r="L97" s="215">
        <f t="shared" si="10"/>
        <v>22.5</v>
      </c>
      <c r="M97" s="84" t="s">
        <v>61</v>
      </c>
    </row>
    <row r="98" spans="2:13" ht="16.5" x14ac:dyDescent="0.35">
      <c r="B98" s="85" t="s">
        <v>184</v>
      </c>
      <c r="C98" s="48" t="s">
        <v>76</v>
      </c>
      <c r="D98" s="69">
        <v>0.75</v>
      </c>
      <c r="E98" s="55" t="s">
        <v>40</v>
      </c>
      <c r="F98" s="62"/>
      <c r="G98" s="63"/>
      <c r="H98" s="69">
        <f t="shared" si="11"/>
        <v>6.75</v>
      </c>
      <c r="I98" s="55" t="s">
        <v>41</v>
      </c>
      <c r="J98" s="58">
        <v>0.2</v>
      </c>
      <c r="K98" s="219" t="s">
        <v>138</v>
      </c>
      <c r="L98" s="196">
        <f t="shared" si="10"/>
        <v>33.75</v>
      </c>
      <c r="M98" s="30" t="s">
        <v>61</v>
      </c>
    </row>
    <row r="99" spans="2:13" ht="17" thickBot="1" x14ac:dyDescent="0.4">
      <c r="B99" s="153"/>
      <c r="C99" s="126" t="s">
        <v>76</v>
      </c>
      <c r="D99" s="148">
        <v>1</v>
      </c>
      <c r="E99" s="128" t="s">
        <v>40</v>
      </c>
      <c r="F99" s="129"/>
      <c r="G99" s="130"/>
      <c r="H99" s="148">
        <f t="shared" si="11"/>
        <v>9</v>
      </c>
      <c r="I99" s="128" t="s">
        <v>41</v>
      </c>
      <c r="J99" s="155">
        <v>0.2</v>
      </c>
      <c r="K99" s="221" t="s">
        <v>138</v>
      </c>
      <c r="L99" s="213">
        <f t="shared" si="10"/>
        <v>45</v>
      </c>
      <c r="M99" s="156" t="s">
        <v>61</v>
      </c>
    </row>
    <row r="100" spans="2:13" ht="17" thickTop="1" x14ac:dyDescent="0.35">
      <c r="B100" s="136" t="s">
        <v>122</v>
      </c>
      <c r="C100" s="170" t="s">
        <v>77</v>
      </c>
      <c r="D100" s="158">
        <v>2</v>
      </c>
      <c r="E100" s="118" t="s">
        <v>22</v>
      </c>
      <c r="F100" s="119">
        <v>125</v>
      </c>
      <c r="G100" s="120" t="s">
        <v>21</v>
      </c>
      <c r="H100" s="158">
        <f t="shared" si="5"/>
        <v>18</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4.5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0.45</v>
      </c>
      <c r="I102" s="118" t="s">
        <v>21</v>
      </c>
      <c r="J102" s="122">
        <v>5</v>
      </c>
      <c r="K102" s="217" t="s">
        <v>60</v>
      </c>
      <c r="L102" s="195">
        <f t="shared" si="10"/>
        <v>0.09</v>
      </c>
      <c r="M102" s="124" t="s">
        <v>61</v>
      </c>
    </row>
    <row r="103" spans="2:13" ht="16.5" x14ac:dyDescent="0.35">
      <c r="B103" s="28" t="s">
        <v>85</v>
      </c>
      <c r="C103" s="51" t="s">
        <v>76</v>
      </c>
      <c r="D103" s="95">
        <v>0.1</v>
      </c>
      <c r="E103" s="74" t="s">
        <v>22</v>
      </c>
      <c r="F103" s="59">
        <v>2</v>
      </c>
      <c r="G103" s="60" t="s">
        <v>21</v>
      </c>
      <c r="H103" s="95">
        <f t="shared" si="5"/>
        <v>0.9</v>
      </c>
      <c r="I103" s="74" t="s">
        <v>21</v>
      </c>
      <c r="J103" s="58">
        <v>5</v>
      </c>
      <c r="K103" s="219" t="s">
        <v>60</v>
      </c>
      <c r="L103" s="215">
        <f t="shared" si="10"/>
        <v>0.18</v>
      </c>
      <c r="M103" s="84" t="s">
        <v>61</v>
      </c>
    </row>
    <row r="104" spans="2:13" ht="16.5" x14ac:dyDescent="0.35">
      <c r="B104" s="85" t="s">
        <v>86</v>
      </c>
      <c r="C104" s="48" t="s">
        <v>83</v>
      </c>
      <c r="D104" s="110">
        <v>0.3</v>
      </c>
      <c r="E104" s="55" t="s">
        <v>22</v>
      </c>
      <c r="F104" s="62">
        <v>10</v>
      </c>
      <c r="G104" s="63" t="s">
        <v>21</v>
      </c>
      <c r="H104" s="110">
        <f t="shared" si="5"/>
        <v>2.6999999999999997</v>
      </c>
      <c r="I104" s="55" t="s">
        <v>21</v>
      </c>
      <c r="J104" s="58">
        <v>5</v>
      </c>
      <c r="K104" s="219" t="s">
        <v>60</v>
      </c>
      <c r="L104" s="196">
        <f t="shared" si="10"/>
        <v>0.53999999999999992</v>
      </c>
      <c r="M104" s="30" t="s">
        <v>61</v>
      </c>
    </row>
    <row r="105" spans="2:13" ht="16.5" x14ac:dyDescent="0.35">
      <c r="B105" s="28" t="s">
        <v>87</v>
      </c>
      <c r="C105" s="51" t="s">
        <v>88</v>
      </c>
      <c r="D105" s="93">
        <v>0.25</v>
      </c>
      <c r="E105" s="74" t="s">
        <v>22</v>
      </c>
      <c r="F105" s="59">
        <v>20</v>
      </c>
      <c r="G105" s="60" t="s">
        <v>21</v>
      </c>
      <c r="H105" s="93">
        <f t="shared" si="5"/>
        <v>2.25</v>
      </c>
      <c r="I105" s="74" t="s">
        <v>21</v>
      </c>
      <c r="J105" s="58">
        <v>2</v>
      </c>
      <c r="K105" s="219" t="s">
        <v>60</v>
      </c>
      <c r="L105" s="215">
        <f t="shared" si="10"/>
        <v>1.125</v>
      </c>
      <c r="M105" s="84" t="s">
        <v>61</v>
      </c>
    </row>
    <row r="106" spans="2:13" ht="16.5" x14ac:dyDescent="0.35">
      <c r="B106" s="85" t="s">
        <v>90</v>
      </c>
      <c r="C106" s="48" t="s">
        <v>76</v>
      </c>
      <c r="D106" s="110">
        <v>0.2</v>
      </c>
      <c r="E106" s="55" t="s">
        <v>22</v>
      </c>
      <c r="F106" s="62">
        <v>10</v>
      </c>
      <c r="G106" s="63" t="s">
        <v>21</v>
      </c>
      <c r="H106" s="65">
        <f t="shared" ref="H106:H117" si="12">IF($H$13*D106&lt;=F106,$H$13*D106,F106)</f>
        <v>1.8</v>
      </c>
      <c r="I106" s="55" t="s">
        <v>21</v>
      </c>
      <c r="J106" s="58">
        <v>5</v>
      </c>
      <c r="K106" s="219" t="s">
        <v>60</v>
      </c>
      <c r="L106" s="196">
        <f t="shared" si="10"/>
        <v>0.36</v>
      </c>
      <c r="M106" s="30" t="s">
        <v>61</v>
      </c>
    </row>
    <row r="107" spans="2:13" ht="17" thickBot="1" x14ac:dyDescent="0.4">
      <c r="B107" s="125"/>
      <c r="C107" s="179" t="s">
        <v>76</v>
      </c>
      <c r="D107" s="127">
        <v>0.3</v>
      </c>
      <c r="E107" s="128" t="s">
        <v>22</v>
      </c>
      <c r="F107" s="129">
        <v>10</v>
      </c>
      <c r="G107" s="130" t="s">
        <v>21</v>
      </c>
      <c r="H107" s="127">
        <f t="shared" si="12"/>
        <v>2.6999999999999997</v>
      </c>
      <c r="I107" s="128" t="s">
        <v>21</v>
      </c>
      <c r="J107" s="155">
        <v>5</v>
      </c>
      <c r="K107" s="221" t="s">
        <v>60</v>
      </c>
      <c r="L107" s="213">
        <f t="shared" si="10"/>
        <v>0.53999999999999992</v>
      </c>
      <c r="M107" s="156" t="s">
        <v>61</v>
      </c>
    </row>
    <row r="108" spans="2:13" ht="17" thickTop="1" x14ac:dyDescent="0.35">
      <c r="B108" s="115" t="s">
        <v>92</v>
      </c>
      <c r="C108" s="116" t="s">
        <v>91</v>
      </c>
      <c r="D108" s="158">
        <v>50</v>
      </c>
      <c r="E108" s="118" t="s">
        <v>33</v>
      </c>
      <c r="F108" s="119">
        <f>50*H13</f>
        <v>450</v>
      </c>
      <c r="G108" s="120" t="s">
        <v>34</v>
      </c>
      <c r="H108" s="158">
        <f t="shared" si="12"/>
        <v>450</v>
      </c>
      <c r="I108" s="118" t="s">
        <v>34</v>
      </c>
      <c r="J108" s="122">
        <v>1</v>
      </c>
      <c r="K108" s="217" t="s">
        <v>60</v>
      </c>
      <c r="L108" s="195">
        <f t="shared" si="10"/>
        <v>450</v>
      </c>
      <c r="M108" s="124" t="s">
        <v>61</v>
      </c>
    </row>
    <row r="109" spans="2:13" ht="17" thickBot="1" x14ac:dyDescent="0.4">
      <c r="B109" s="125" t="s">
        <v>73</v>
      </c>
      <c r="C109" s="179" t="s">
        <v>76</v>
      </c>
      <c r="D109" s="146">
        <v>0.25</v>
      </c>
      <c r="E109" s="137" t="s">
        <v>27</v>
      </c>
      <c r="F109" s="129">
        <f>0.75*H13</f>
        <v>6.75</v>
      </c>
      <c r="G109" s="177" t="s">
        <v>27</v>
      </c>
      <c r="H109" s="146">
        <f t="shared" si="12"/>
        <v>2.25</v>
      </c>
      <c r="I109" s="137" t="s">
        <v>27</v>
      </c>
      <c r="J109" s="155">
        <v>200</v>
      </c>
      <c r="K109" s="221" t="s">
        <v>80</v>
      </c>
      <c r="L109" s="214">
        <f t="shared" si="10"/>
        <v>1.125E-2</v>
      </c>
      <c r="M109" s="168" t="s">
        <v>64</v>
      </c>
    </row>
    <row r="110" spans="2:13" ht="17" thickTop="1" x14ac:dyDescent="0.35">
      <c r="B110" s="115" t="s">
        <v>45</v>
      </c>
      <c r="C110" s="116" t="s">
        <v>76</v>
      </c>
      <c r="D110" s="141">
        <v>0.05</v>
      </c>
      <c r="E110" s="118" t="s">
        <v>22</v>
      </c>
      <c r="F110" s="119">
        <f>0.1*H13</f>
        <v>0.9</v>
      </c>
      <c r="G110" s="120" t="s">
        <v>21</v>
      </c>
      <c r="H110" s="141">
        <f t="shared" si="12"/>
        <v>0.45</v>
      </c>
      <c r="I110" s="118" t="s">
        <v>21</v>
      </c>
      <c r="J110" s="122">
        <v>10</v>
      </c>
      <c r="K110" s="217" t="s">
        <v>60</v>
      </c>
      <c r="L110" s="195">
        <f t="shared" si="10"/>
        <v>4.4999999999999998E-2</v>
      </c>
      <c r="M110" s="124" t="s">
        <v>61</v>
      </c>
    </row>
    <row r="111" spans="2:13" ht="17" thickBot="1" x14ac:dyDescent="0.4">
      <c r="B111" s="125" t="s">
        <v>114</v>
      </c>
      <c r="C111" s="179" t="s">
        <v>76</v>
      </c>
      <c r="D111" s="127">
        <v>0.1</v>
      </c>
      <c r="E111" s="128" t="s">
        <v>22</v>
      </c>
      <c r="F111" s="129">
        <f>0.2*H13</f>
        <v>1.8</v>
      </c>
      <c r="G111" s="130" t="s">
        <v>21</v>
      </c>
      <c r="H111" s="127">
        <f t="shared" si="12"/>
        <v>0.9</v>
      </c>
      <c r="I111" s="128" t="s">
        <v>21</v>
      </c>
      <c r="J111" s="155">
        <v>10</v>
      </c>
      <c r="K111" s="221" t="s">
        <v>60</v>
      </c>
      <c r="L111" s="213">
        <f t="shared" si="10"/>
        <v>0.09</v>
      </c>
      <c r="M111" s="156" t="s">
        <v>61</v>
      </c>
    </row>
    <row r="112" spans="2:13" ht="17" thickTop="1" x14ac:dyDescent="0.35">
      <c r="B112" s="115" t="s">
        <v>116</v>
      </c>
      <c r="C112" s="123" t="s">
        <v>117</v>
      </c>
      <c r="D112" s="141">
        <v>0.02</v>
      </c>
      <c r="E112" s="118" t="s">
        <v>22</v>
      </c>
      <c r="F112" s="119">
        <v>2</v>
      </c>
      <c r="G112" s="120" t="s">
        <v>21</v>
      </c>
      <c r="H112" s="117">
        <f t="shared" si="12"/>
        <v>0.18</v>
      </c>
      <c r="I112" s="118" t="s">
        <v>21</v>
      </c>
      <c r="J112" s="122">
        <v>0.4</v>
      </c>
      <c r="K112" s="217" t="s">
        <v>60</v>
      </c>
      <c r="L112" s="195">
        <f t="shared" si="10"/>
        <v>0.44999999999999996</v>
      </c>
      <c r="M112" s="124" t="s">
        <v>61</v>
      </c>
    </row>
    <row r="113" spans="2:13" ht="17" thickBot="1" x14ac:dyDescent="0.4">
      <c r="B113" s="125" t="s">
        <v>128</v>
      </c>
      <c r="C113" s="179" t="s">
        <v>117</v>
      </c>
      <c r="D113" s="159">
        <v>1E-3</v>
      </c>
      <c r="E113" s="128" t="s">
        <v>22</v>
      </c>
      <c r="F113" s="129">
        <v>10</v>
      </c>
      <c r="G113" s="130" t="s">
        <v>115</v>
      </c>
      <c r="H113" s="159">
        <f t="shared" si="12"/>
        <v>9.0000000000000011E-3</v>
      </c>
      <c r="I113" s="128" t="s">
        <v>21</v>
      </c>
      <c r="J113" s="155">
        <v>0.4</v>
      </c>
      <c r="K113" s="221" t="s">
        <v>60</v>
      </c>
      <c r="L113" s="213">
        <f t="shared" si="10"/>
        <v>2.2500000000000003E-2</v>
      </c>
      <c r="M113" s="156" t="s">
        <v>61</v>
      </c>
    </row>
    <row r="114" spans="2:13" ht="17" thickTop="1" x14ac:dyDescent="0.35">
      <c r="B114" s="115" t="s">
        <v>93</v>
      </c>
      <c r="C114" s="116" t="s">
        <v>91</v>
      </c>
      <c r="D114" s="117">
        <v>0.1</v>
      </c>
      <c r="E114" s="183" t="s">
        <v>27</v>
      </c>
      <c r="F114" s="119">
        <v>2</v>
      </c>
      <c r="G114" s="184" t="s">
        <v>27</v>
      </c>
      <c r="H114" s="117">
        <f t="shared" si="12"/>
        <v>0.9</v>
      </c>
      <c r="I114" s="142" t="s">
        <v>27</v>
      </c>
      <c r="J114" s="122">
        <v>1</v>
      </c>
      <c r="K114" s="217" t="s">
        <v>60</v>
      </c>
      <c r="L114" s="195">
        <f t="shared" si="10"/>
        <v>0.9</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9</v>
      </c>
      <c r="I116" s="118" t="s">
        <v>21</v>
      </c>
      <c r="J116" s="122">
        <v>50</v>
      </c>
      <c r="K116" s="217" t="s">
        <v>60</v>
      </c>
      <c r="L116" s="195">
        <f t="shared" si="10"/>
        <v>0.18</v>
      </c>
      <c r="M116" s="124" t="s">
        <v>61</v>
      </c>
    </row>
    <row r="117" spans="2:13" ht="16.5" x14ac:dyDescent="0.35">
      <c r="B117" s="73" t="s">
        <v>111</v>
      </c>
      <c r="C117" s="49" t="s">
        <v>76</v>
      </c>
      <c r="D117" s="97">
        <v>3</v>
      </c>
      <c r="E117" s="74" t="s">
        <v>22</v>
      </c>
      <c r="F117" s="59">
        <v>200</v>
      </c>
      <c r="G117" s="60" t="s">
        <v>21</v>
      </c>
      <c r="H117" s="97">
        <f t="shared" si="12"/>
        <v>27</v>
      </c>
      <c r="I117" s="74" t="s">
        <v>21</v>
      </c>
      <c r="J117" s="58">
        <v>50</v>
      </c>
      <c r="K117" s="219" t="s">
        <v>60</v>
      </c>
      <c r="L117" s="215">
        <f t="shared" si="10"/>
        <v>0.54</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36</v>
      </c>
      <c r="I119" s="128" t="s">
        <v>21</v>
      </c>
      <c r="J119" s="155">
        <v>50</v>
      </c>
      <c r="K119" s="221" t="s">
        <v>60</v>
      </c>
      <c r="L119" s="213">
        <f>H119/J119</f>
        <v>0.72</v>
      </c>
      <c r="M119" s="156" t="s">
        <v>61</v>
      </c>
    </row>
    <row r="120" spans="2:13" ht="17" thickTop="1" x14ac:dyDescent="0.35">
      <c r="B120" s="115" t="s">
        <v>46</v>
      </c>
      <c r="C120" s="116" t="s">
        <v>76</v>
      </c>
      <c r="D120" s="158">
        <v>15</v>
      </c>
      <c r="E120" s="118" t="s">
        <v>22</v>
      </c>
      <c r="F120" s="119">
        <f>40*H13</f>
        <v>360</v>
      </c>
      <c r="G120" s="120" t="s">
        <v>186</v>
      </c>
      <c r="H120" s="158">
        <f t="shared" si="13"/>
        <v>135</v>
      </c>
      <c r="I120" s="118" t="s">
        <v>21</v>
      </c>
      <c r="J120" s="122">
        <v>130</v>
      </c>
      <c r="K120" s="217" t="s">
        <v>60</v>
      </c>
      <c r="L120" s="195">
        <f t="shared" ref="L120:L124" si="14">H120/J120</f>
        <v>1.0384615384615385</v>
      </c>
      <c r="M120" s="124" t="s">
        <v>61</v>
      </c>
    </row>
    <row r="121" spans="2:13" ht="17" thickBot="1" x14ac:dyDescent="0.4">
      <c r="B121" s="125"/>
      <c r="C121" s="179" t="s">
        <v>76</v>
      </c>
      <c r="D121" s="148">
        <v>20</v>
      </c>
      <c r="E121" s="128" t="s">
        <v>22</v>
      </c>
      <c r="F121" s="129">
        <v>1000</v>
      </c>
      <c r="G121" s="130" t="s">
        <v>21</v>
      </c>
      <c r="H121" s="148">
        <f t="shared" si="13"/>
        <v>180</v>
      </c>
      <c r="I121" s="128" t="s">
        <v>21</v>
      </c>
      <c r="J121" s="155">
        <v>130</v>
      </c>
      <c r="K121" s="221" t="s">
        <v>60</v>
      </c>
      <c r="L121" s="213">
        <f t="shared" si="14"/>
        <v>1.3846153846153846</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180</v>
      </c>
      <c r="I123" s="76" t="s">
        <v>29</v>
      </c>
      <c r="J123" s="58">
        <v>500</v>
      </c>
      <c r="K123" s="219" t="s">
        <v>60</v>
      </c>
      <c r="L123" s="215">
        <f t="shared" si="14"/>
        <v>0.36</v>
      </c>
      <c r="M123" s="96" t="s">
        <v>64</v>
      </c>
    </row>
    <row r="124" spans="2:13" ht="16.5" x14ac:dyDescent="0.35">
      <c r="B124" s="27"/>
      <c r="C124" s="48" t="s">
        <v>76</v>
      </c>
      <c r="D124" s="65">
        <v>80</v>
      </c>
      <c r="E124" s="66" t="s">
        <v>27</v>
      </c>
      <c r="F124" s="62"/>
      <c r="G124" s="63"/>
      <c r="H124" s="65">
        <f t="shared" si="15"/>
        <v>720</v>
      </c>
      <c r="I124" s="66" t="s">
        <v>29</v>
      </c>
      <c r="J124" s="58">
        <v>500</v>
      </c>
      <c r="K124" s="219" t="s">
        <v>60</v>
      </c>
      <c r="L124" s="196">
        <f t="shared" si="14"/>
        <v>1.44</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4.5</v>
      </c>
      <c r="I126" s="118" t="s">
        <v>34</v>
      </c>
      <c r="J126" s="122">
        <v>10</v>
      </c>
      <c r="K126" s="217" t="s">
        <v>60</v>
      </c>
      <c r="L126" s="195">
        <f t="shared" ref="L126:L131" si="17">H126/J126</f>
        <v>0.45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9</v>
      </c>
      <c r="I128" s="118" t="s">
        <v>21</v>
      </c>
      <c r="J128" s="122">
        <v>10</v>
      </c>
      <c r="K128" s="217" t="s">
        <v>60</v>
      </c>
      <c r="L128" s="195">
        <f t="shared" si="17"/>
        <v>0.9</v>
      </c>
      <c r="M128" s="124" t="s">
        <v>61</v>
      </c>
    </row>
    <row r="129" spans="2:13" ht="17" thickBot="1" x14ac:dyDescent="0.4">
      <c r="B129" s="125" t="s">
        <v>94</v>
      </c>
      <c r="C129" s="179" t="s">
        <v>76</v>
      </c>
      <c r="D129" s="127">
        <v>1.2</v>
      </c>
      <c r="E129" s="128" t="s">
        <v>22</v>
      </c>
      <c r="F129" s="129"/>
      <c r="G129" s="130"/>
      <c r="H129" s="148">
        <f t="shared" si="18"/>
        <v>10.799999999999999</v>
      </c>
      <c r="I129" s="128" t="s">
        <v>21</v>
      </c>
      <c r="J129" s="155">
        <v>10</v>
      </c>
      <c r="K129" s="221" t="s">
        <v>60</v>
      </c>
      <c r="L129" s="213">
        <f t="shared" si="17"/>
        <v>1.0799999999999998</v>
      </c>
      <c r="M129" s="156" t="s">
        <v>61</v>
      </c>
    </row>
    <row r="130" spans="2:13" ht="17" thickTop="1" x14ac:dyDescent="0.35">
      <c r="B130" s="115" t="s">
        <v>96</v>
      </c>
      <c r="C130" s="116" t="s">
        <v>91</v>
      </c>
      <c r="D130" s="158">
        <v>1</v>
      </c>
      <c r="E130" s="118" t="s">
        <v>68</v>
      </c>
      <c r="F130" s="119">
        <v>50</v>
      </c>
      <c r="G130" s="120" t="s">
        <v>67</v>
      </c>
      <c r="H130" s="158">
        <f t="shared" si="16"/>
        <v>9</v>
      </c>
      <c r="I130" s="118" t="s">
        <v>49</v>
      </c>
      <c r="J130" s="122">
        <v>1</v>
      </c>
      <c r="K130" s="217" t="s">
        <v>69</v>
      </c>
      <c r="L130" s="195">
        <f t="shared" si="17"/>
        <v>9</v>
      </c>
      <c r="M130" s="124" t="s">
        <v>61</v>
      </c>
    </row>
    <row r="131" spans="2:13" ht="17" thickBot="1" x14ac:dyDescent="0.4">
      <c r="B131" s="125" t="s">
        <v>187</v>
      </c>
      <c r="C131" s="179" t="s">
        <v>91</v>
      </c>
      <c r="D131" s="148">
        <v>1</v>
      </c>
      <c r="E131" s="128" t="s">
        <v>68</v>
      </c>
      <c r="F131" s="129">
        <v>50</v>
      </c>
      <c r="G131" s="130" t="s">
        <v>67</v>
      </c>
      <c r="H131" s="148">
        <f t="shared" si="16"/>
        <v>9</v>
      </c>
      <c r="I131" s="128" t="s">
        <v>49</v>
      </c>
      <c r="J131" s="155">
        <v>0.5</v>
      </c>
      <c r="K131" s="221" t="s">
        <v>69</v>
      </c>
      <c r="L131" s="213">
        <f t="shared" si="17"/>
        <v>18</v>
      </c>
      <c r="M131" s="156" t="s">
        <v>61</v>
      </c>
    </row>
    <row r="132" spans="2:13" ht="17" thickTop="1" x14ac:dyDescent="0.35">
      <c r="B132" s="115" t="s">
        <v>70</v>
      </c>
      <c r="C132" s="116" t="s">
        <v>91</v>
      </c>
      <c r="D132" s="158">
        <v>20</v>
      </c>
      <c r="E132" s="118" t="s">
        <v>72</v>
      </c>
      <c r="F132" s="119">
        <v>1000</v>
      </c>
      <c r="G132" s="120" t="s">
        <v>61</v>
      </c>
      <c r="H132" s="158">
        <f t="shared" si="16"/>
        <v>180</v>
      </c>
      <c r="I132" s="118" t="s">
        <v>61</v>
      </c>
      <c r="J132" s="122"/>
      <c r="K132" s="217"/>
      <c r="L132" s="195">
        <f t="shared" ref="L132:L135" si="19">H132</f>
        <v>180</v>
      </c>
      <c r="M132" s="124" t="s">
        <v>61</v>
      </c>
    </row>
    <row r="133" spans="2:13" ht="17" thickBot="1" x14ac:dyDescent="0.4">
      <c r="B133" s="125" t="s">
        <v>71</v>
      </c>
      <c r="C133" s="179" t="s">
        <v>91</v>
      </c>
      <c r="D133" s="148">
        <v>10</v>
      </c>
      <c r="E133" s="128" t="s">
        <v>72</v>
      </c>
      <c r="F133" s="129">
        <v>1000</v>
      </c>
      <c r="G133" s="130" t="s">
        <v>61</v>
      </c>
      <c r="H133" s="148">
        <f t="shared" si="16"/>
        <v>90</v>
      </c>
      <c r="I133" s="128" t="s">
        <v>61</v>
      </c>
      <c r="J133" s="155"/>
      <c r="K133" s="221"/>
      <c r="L133" s="213">
        <f t="shared" si="19"/>
        <v>90</v>
      </c>
      <c r="M133" s="156" t="s">
        <v>61</v>
      </c>
    </row>
    <row r="134" spans="2:13" ht="17" thickTop="1" x14ac:dyDescent="0.35">
      <c r="B134" s="157" t="s">
        <v>146</v>
      </c>
      <c r="C134" s="116" t="s">
        <v>76</v>
      </c>
      <c r="D134" s="158">
        <v>3</v>
      </c>
      <c r="E134" s="118" t="s">
        <v>72</v>
      </c>
      <c r="F134" s="119"/>
      <c r="G134" s="120"/>
      <c r="H134" s="158">
        <f t="shared" ref="H134:H135" si="20">$H$13*D134</f>
        <v>27</v>
      </c>
      <c r="I134" s="118" t="s">
        <v>61</v>
      </c>
      <c r="J134" s="122"/>
      <c r="K134" s="217"/>
      <c r="L134" s="195">
        <f t="shared" si="19"/>
        <v>27</v>
      </c>
      <c r="M134" s="124" t="s">
        <v>61</v>
      </c>
    </row>
    <row r="135" spans="2:13" ht="17" thickBot="1" x14ac:dyDescent="0.4">
      <c r="B135" s="153" t="s">
        <v>145</v>
      </c>
      <c r="C135" s="179" t="s">
        <v>76</v>
      </c>
      <c r="D135" s="148">
        <v>5</v>
      </c>
      <c r="E135" s="128" t="s">
        <v>72</v>
      </c>
      <c r="F135" s="129"/>
      <c r="G135" s="130"/>
      <c r="H135" s="148">
        <f t="shared" si="20"/>
        <v>45</v>
      </c>
      <c r="I135" s="128" t="s">
        <v>61</v>
      </c>
      <c r="J135" s="155"/>
      <c r="K135" s="221"/>
      <c r="L135" s="213">
        <f t="shared" si="19"/>
        <v>45</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18</v>
      </c>
      <c r="I137" s="88" t="s">
        <v>21</v>
      </c>
      <c r="J137" s="58">
        <v>20</v>
      </c>
      <c r="K137" s="220" t="s">
        <v>60</v>
      </c>
      <c r="L137" s="216">
        <f t="shared" ref="L137:L142" si="22">H137/J137</f>
        <v>0.9</v>
      </c>
      <c r="M137" s="91" t="s">
        <v>61</v>
      </c>
    </row>
    <row r="138" spans="2:13" ht="16.5" x14ac:dyDescent="0.35">
      <c r="B138" s="27" t="s">
        <v>101</v>
      </c>
      <c r="C138" s="48" t="s">
        <v>76</v>
      </c>
      <c r="D138" s="65">
        <v>1</v>
      </c>
      <c r="E138" s="55" t="s">
        <v>22</v>
      </c>
      <c r="F138" s="62">
        <v>150</v>
      </c>
      <c r="G138" s="63" t="s">
        <v>20</v>
      </c>
      <c r="H138" s="65">
        <f t="shared" si="21"/>
        <v>9</v>
      </c>
      <c r="I138" s="55" t="s">
        <v>21</v>
      </c>
      <c r="J138" s="58">
        <v>20</v>
      </c>
      <c r="K138" s="219" t="s">
        <v>60</v>
      </c>
      <c r="L138" s="196">
        <f t="shared" si="22"/>
        <v>0.45</v>
      </c>
      <c r="M138" s="30" t="s">
        <v>61</v>
      </c>
    </row>
    <row r="139" spans="2:13" ht="16.5" x14ac:dyDescent="0.35">
      <c r="B139" s="86" t="s">
        <v>102</v>
      </c>
      <c r="C139" s="56" t="s">
        <v>76</v>
      </c>
      <c r="D139" s="112">
        <v>1</v>
      </c>
      <c r="E139" s="88" t="s">
        <v>22</v>
      </c>
      <c r="F139" s="89">
        <v>150</v>
      </c>
      <c r="G139" s="90" t="s">
        <v>20</v>
      </c>
      <c r="H139" s="112">
        <f t="shared" si="21"/>
        <v>9</v>
      </c>
      <c r="I139" s="88" t="s">
        <v>21</v>
      </c>
      <c r="J139" s="58">
        <v>20</v>
      </c>
      <c r="K139" s="220" t="s">
        <v>60</v>
      </c>
      <c r="L139" s="216">
        <f t="shared" si="22"/>
        <v>0.45</v>
      </c>
      <c r="M139" s="91" t="s">
        <v>61</v>
      </c>
    </row>
    <row r="140" spans="2:13" ht="16.5" x14ac:dyDescent="0.35">
      <c r="B140" s="27" t="s">
        <v>99</v>
      </c>
      <c r="C140" s="48" t="s">
        <v>84</v>
      </c>
      <c r="D140" s="65">
        <v>4</v>
      </c>
      <c r="E140" s="55" t="s">
        <v>22</v>
      </c>
      <c r="F140" s="62">
        <v>150</v>
      </c>
      <c r="G140" s="63" t="s">
        <v>20</v>
      </c>
      <c r="H140" s="65">
        <f t="shared" si="21"/>
        <v>36</v>
      </c>
      <c r="I140" s="55" t="s">
        <v>21</v>
      </c>
      <c r="J140" s="58">
        <v>20</v>
      </c>
      <c r="K140" s="219" t="s">
        <v>60</v>
      </c>
      <c r="L140" s="196">
        <f t="shared" si="22"/>
        <v>1.8</v>
      </c>
      <c r="M140" s="30" t="s">
        <v>61</v>
      </c>
    </row>
    <row r="141" spans="2:13" ht="17.5" x14ac:dyDescent="0.4">
      <c r="B141" s="92" t="s">
        <v>103</v>
      </c>
      <c r="C141" s="49" t="s">
        <v>84</v>
      </c>
      <c r="D141" s="97">
        <v>4</v>
      </c>
      <c r="E141" s="74" t="s">
        <v>22</v>
      </c>
      <c r="F141" s="59">
        <v>150</v>
      </c>
      <c r="G141" s="60" t="s">
        <v>20</v>
      </c>
      <c r="H141" s="97">
        <f t="shared" si="21"/>
        <v>36</v>
      </c>
      <c r="I141" s="74" t="s">
        <v>21</v>
      </c>
      <c r="J141" s="58">
        <v>20</v>
      </c>
      <c r="K141" s="219" t="s">
        <v>60</v>
      </c>
      <c r="L141" s="215">
        <f t="shared" si="22"/>
        <v>1.8</v>
      </c>
      <c r="M141" s="84" t="s">
        <v>61</v>
      </c>
    </row>
    <row r="142" spans="2:13" ht="16.5" x14ac:dyDescent="0.35">
      <c r="B142" s="85" t="s">
        <v>104</v>
      </c>
      <c r="C142" s="48" t="s">
        <v>84</v>
      </c>
      <c r="D142" s="65">
        <v>3</v>
      </c>
      <c r="E142" s="55" t="s">
        <v>22</v>
      </c>
      <c r="F142" s="62">
        <v>150</v>
      </c>
      <c r="G142" s="63" t="s">
        <v>20</v>
      </c>
      <c r="H142" s="65">
        <f t="shared" si="21"/>
        <v>27</v>
      </c>
      <c r="I142" s="55" t="s">
        <v>21</v>
      </c>
      <c r="J142" s="58">
        <v>20</v>
      </c>
      <c r="K142" s="219" t="s">
        <v>60</v>
      </c>
      <c r="L142" s="196">
        <f t="shared" si="22"/>
        <v>1.35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0.09</v>
      </c>
      <c r="I144" s="118" t="s">
        <v>21</v>
      </c>
      <c r="J144" s="122">
        <v>1</v>
      </c>
      <c r="K144" s="217" t="s">
        <v>60</v>
      </c>
      <c r="L144" s="195">
        <f>H144/J144</f>
        <v>0.09</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360</v>
      </c>
      <c r="I146" s="118" t="s">
        <v>21</v>
      </c>
      <c r="J146" s="122">
        <v>30</v>
      </c>
      <c r="K146" s="217" t="s">
        <v>60</v>
      </c>
      <c r="L146" s="195">
        <f>H146/J146</f>
        <v>12</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4.5</v>
      </c>
      <c r="I148" s="118" t="s">
        <v>53</v>
      </c>
      <c r="J148" s="122"/>
      <c r="K148" s="217"/>
      <c r="L148" s="195">
        <f t="shared" ref="L148:L150" si="26">H148</f>
        <v>4.5</v>
      </c>
      <c r="M148" s="124" t="s">
        <v>53</v>
      </c>
    </row>
    <row r="149" spans="2:13" ht="17" thickBot="1" x14ac:dyDescent="0.4">
      <c r="B149" s="160"/>
      <c r="C149" s="179"/>
      <c r="D149" s="148">
        <v>1</v>
      </c>
      <c r="E149" s="128" t="s">
        <v>52</v>
      </c>
      <c r="F149" s="129">
        <v>100</v>
      </c>
      <c r="G149" s="130" t="s">
        <v>53</v>
      </c>
      <c r="H149" s="148">
        <f t="shared" si="25"/>
        <v>9</v>
      </c>
      <c r="I149" s="128" t="s">
        <v>53</v>
      </c>
      <c r="J149" s="155"/>
      <c r="K149" s="221"/>
      <c r="L149" s="213">
        <f t="shared" si="26"/>
        <v>9</v>
      </c>
      <c r="M149" s="156" t="s">
        <v>53</v>
      </c>
    </row>
    <row r="150" spans="2:13" ht="17" thickTop="1" x14ac:dyDescent="0.35">
      <c r="B150" s="115" t="s">
        <v>54</v>
      </c>
      <c r="C150" s="116"/>
      <c r="D150" s="158">
        <v>2</v>
      </c>
      <c r="E150" s="118" t="s">
        <v>52</v>
      </c>
      <c r="F150" s="119">
        <v>360</v>
      </c>
      <c r="G150" s="120" t="s">
        <v>53</v>
      </c>
      <c r="H150" s="158">
        <f t="shared" si="25"/>
        <v>18</v>
      </c>
      <c r="I150" s="118" t="s">
        <v>53</v>
      </c>
      <c r="J150" s="122"/>
      <c r="K150" s="217"/>
      <c r="L150" s="195">
        <f t="shared" si="26"/>
        <v>18</v>
      </c>
      <c r="M150" s="124" t="s">
        <v>53</v>
      </c>
    </row>
    <row r="151" spans="2:13" ht="17" thickBot="1" x14ac:dyDescent="0.4">
      <c r="B151" s="160"/>
      <c r="C151" s="179"/>
      <c r="D151" s="148">
        <v>4</v>
      </c>
      <c r="E151" s="128" t="s">
        <v>52</v>
      </c>
      <c r="F151" s="129">
        <v>360</v>
      </c>
      <c r="G151" s="130" t="s">
        <v>53</v>
      </c>
      <c r="H151" s="148">
        <f t="shared" si="25"/>
        <v>36</v>
      </c>
      <c r="I151" s="128" t="s">
        <v>53</v>
      </c>
      <c r="J151" s="155"/>
      <c r="K151" s="221"/>
      <c r="L151" s="213">
        <f>H151</f>
        <v>36</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E616-F9DB-4651-B65A-AF3914ADCC54}">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B18" sqref="B18"/>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10</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1</v>
      </c>
      <c r="I18" s="118" t="s">
        <v>21</v>
      </c>
      <c r="J18" s="122">
        <v>3</v>
      </c>
      <c r="K18" s="217" t="s">
        <v>60</v>
      </c>
      <c r="L18" s="189">
        <f>H18/J18</f>
        <v>0.33333333333333331</v>
      </c>
      <c r="M18" s="124" t="s">
        <v>61</v>
      </c>
    </row>
    <row r="19" spans="2:13" ht="17" thickBot="1" x14ac:dyDescent="0.4">
      <c r="B19" s="125" t="s">
        <v>125</v>
      </c>
      <c r="C19" s="126" t="s">
        <v>91</v>
      </c>
      <c r="D19" s="127">
        <v>0.2</v>
      </c>
      <c r="E19" s="128" t="s">
        <v>22</v>
      </c>
      <c r="F19" s="129">
        <v>12</v>
      </c>
      <c r="G19" s="130" t="s">
        <v>21</v>
      </c>
      <c r="H19" s="205">
        <f>IF($H$13*D19&lt;=F19,$H$13*D19,F19)</f>
        <v>2</v>
      </c>
      <c r="I19" s="132" t="s">
        <v>21</v>
      </c>
      <c r="J19" s="133">
        <v>3</v>
      </c>
      <c r="K19" s="218" t="s">
        <v>60</v>
      </c>
      <c r="L19" s="190">
        <f t="shared" ref="L19:L30" si="0">H19/J19</f>
        <v>0.66666666666666663</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2</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50</v>
      </c>
      <c r="I24" s="55" t="s">
        <v>21</v>
      </c>
      <c r="J24" s="58">
        <v>6</v>
      </c>
      <c r="K24" s="219" t="s">
        <v>60</v>
      </c>
      <c r="L24" s="191">
        <f t="shared" si="0"/>
        <v>8.3333333333333339</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0.2</v>
      </c>
      <c r="I26" s="118" t="s">
        <v>21</v>
      </c>
      <c r="J26" s="151">
        <v>1</v>
      </c>
      <c r="K26" s="217" t="s">
        <v>60</v>
      </c>
      <c r="L26" s="192">
        <f t="shared" si="0"/>
        <v>0.2</v>
      </c>
      <c r="M26" s="124" t="s">
        <v>61</v>
      </c>
    </row>
    <row r="27" spans="2:13" ht="16.5" x14ac:dyDescent="0.35">
      <c r="B27" s="26" t="s">
        <v>160</v>
      </c>
      <c r="C27" s="51" t="s">
        <v>77</v>
      </c>
      <c r="D27" s="80">
        <v>0.02</v>
      </c>
      <c r="E27" s="68" t="s">
        <v>22</v>
      </c>
      <c r="F27" s="81">
        <v>1</v>
      </c>
      <c r="G27" s="82" t="s">
        <v>21</v>
      </c>
      <c r="H27" s="203">
        <f t="shared" si="1"/>
        <v>0.2</v>
      </c>
      <c r="I27" s="68" t="s">
        <v>21</v>
      </c>
      <c r="J27" s="61">
        <v>1</v>
      </c>
      <c r="K27" s="220" t="s">
        <v>60</v>
      </c>
      <c r="L27" s="193">
        <f t="shared" si="0"/>
        <v>0.2</v>
      </c>
      <c r="M27" s="45" t="s">
        <v>61</v>
      </c>
    </row>
    <row r="28" spans="2:13" ht="16.5" x14ac:dyDescent="0.35">
      <c r="B28" s="98" t="s">
        <v>161</v>
      </c>
      <c r="C28" s="48" t="s">
        <v>77</v>
      </c>
      <c r="D28" s="69">
        <v>0.02</v>
      </c>
      <c r="E28" s="55" t="s">
        <v>22</v>
      </c>
      <c r="F28" s="62">
        <v>3</v>
      </c>
      <c r="G28" s="63" t="s">
        <v>21</v>
      </c>
      <c r="H28" s="199">
        <f t="shared" si="1"/>
        <v>0.2</v>
      </c>
      <c r="I28" s="55" t="s">
        <v>21</v>
      </c>
      <c r="J28" s="61">
        <v>1</v>
      </c>
      <c r="K28" s="219" t="s">
        <v>60</v>
      </c>
      <c r="L28" s="194">
        <f t="shared" si="0"/>
        <v>0.2</v>
      </c>
      <c r="M28" s="30" t="s">
        <v>61</v>
      </c>
    </row>
    <row r="29" spans="2:13" ht="17" thickBot="1" x14ac:dyDescent="0.4">
      <c r="B29" s="153" t="s">
        <v>124</v>
      </c>
      <c r="C29" s="126" t="s">
        <v>78</v>
      </c>
      <c r="D29" s="146">
        <v>0.04</v>
      </c>
      <c r="E29" s="128" t="s">
        <v>22</v>
      </c>
      <c r="F29" s="129">
        <v>2</v>
      </c>
      <c r="G29" s="130" t="s">
        <v>21</v>
      </c>
      <c r="H29" s="127">
        <f t="shared" si="1"/>
        <v>0.4</v>
      </c>
      <c r="I29" s="128" t="s">
        <v>21</v>
      </c>
      <c r="J29" s="155">
        <v>1</v>
      </c>
      <c r="K29" s="221" t="s">
        <v>60</v>
      </c>
      <c r="L29" s="208">
        <f t="shared" si="0"/>
        <v>0.4</v>
      </c>
      <c r="M29" s="156" t="s">
        <v>61</v>
      </c>
    </row>
    <row r="30" spans="2:13" ht="17" thickTop="1" x14ac:dyDescent="0.35">
      <c r="B30" s="157" t="s">
        <v>156</v>
      </c>
      <c r="C30" s="116" t="s">
        <v>91</v>
      </c>
      <c r="D30" s="158">
        <v>20</v>
      </c>
      <c r="E30" s="118" t="s">
        <v>22</v>
      </c>
      <c r="F30" s="119">
        <v>1000</v>
      </c>
      <c r="G30" s="120" t="s">
        <v>21</v>
      </c>
      <c r="H30" s="202">
        <f t="shared" si="1"/>
        <v>200</v>
      </c>
      <c r="I30" s="118" t="s">
        <v>21</v>
      </c>
      <c r="J30" s="151">
        <v>100</v>
      </c>
      <c r="K30" s="217" t="s">
        <v>60</v>
      </c>
      <c r="L30" s="192">
        <f t="shared" si="0"/>
        <v>2</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6</v>
      </c>
      <c r="I32" s="118" t="s">
        <v>21</v>
      </c>
      <c r="J32" s="151">
        <v>10</v>
      </c>
      <c r="K32" s="217" t="s">
        <v>60</v>
      </c>
      <c r="L32" s="192">
        <f>H32/J32</f>
        <v>0.6</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10</v>
      </c>
      <c r="I34" s="118" t="s">
        <v>34</v>
      </c>
      <c r="J34" s="151">
        <v>4</v>
      </c>
      <c r="K34" s="217" t="s">
        <v>80</v>
      </c>
      <c r="L34" s="192">
        <f t="shared" ref="L34:L37" si="2">H34/J34</f>
        <v>2.5</v>
      </c>
      <c r="M34" s="124" t="s">
        <v>61</v>
      </c>
    </row>
    <row r="35" spans="2:13" ht="16.5" x14ac:dyDescent="0.35">
      <c r="B35" s="28" t="s">
        <v>163</v>
      </c>
      <c r="C35" s="51" t="s">
        <v>76</v>
      </c>
      <c r="D35" s="97">
        <v>2</v>
      </c>
      <c r="E35" s="74" t="s">
        <v>33</v>
      </c>
      <c r="F35" s="59"/>
      <c r="G35" s="60"/>
      <c r="H35" s="112">
        <f>$H$13*D35</f>
        <v>20</v>
      </c>
      <c r="I35" s="74" t="s">
        <v>34</v>
      </c>
      <c r="J35" s="58">
        <v>4</v>
      </c>
      <c r="K35" s="219" t="s">
        <v>80</v>
      </c>
      <c r="L35" s="209">
        <f t="shared" si="2"/>
        <v>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30</v>
      </c>
      <c r="I37" s="163" t="s">
        <v>21</v>
      </c>
      <c r="J37" s="155">
        <v>100</v>
      </c>
      <c r="K37" s="218" t="s">
        <v>80</v>
      </c>
      <c r="L37" s="210">
        <f t="shared" si="2"/>
        <v>0.3</v>
      </c>
      <c r="M37" s="167" t="s">
        <v>61</v>
      </c>
    </row>
    <row r="38" spans="2:13" ht="17" thickTop="1" x14ac:dyDescent="0.35">
      <c r="B38" s="29" t="s">
        <v>165</v>
      </c>
      <c r="C38" s="48" t="s">
        <v>76</v>
      </c>
      <c r="D38" s="65">
        <v>5</v>
      </c>
      <c r="E38" s="55" t="s">
        <v>72</v>
      </c>
      <c r="F38" s="62">
        <v>250</v>
      </c>
      <c r="G38" s="63" t="s">
        <v>61</v>
      </c>
      <c r="H38" s="200">
        <f t="shared" si="3"/>
        <v>50</v>
      </c>
      <c r="I38" s="55" t="s">
        <v>61</v>
      </c>
      <c r="J38" s="61"/>
      <c r="K38" s="219"/>
      <c r="L38" s="194">
        <f t="shared" ref="L38:L40" si="4">H38</f>
        <v>50</v>
      </c>
      <c r="M38" s="30" t="s">
        <v>61</v>
      </c>
    </row>
    <row r="39" spans="2:13" ht="16.5" x14ac:dyDescent="0.35">
      <c r="B39" s="28" t="s">
        <v>166</v>
      </c>
      <c r="C39" s="51" t="s">
        <v>76</v>
      </c>
      <c r="D39" s="97">
        <v>2</v>
      </c>
      <c r="E39" s="74" t="s">
        <v>72</v>
      </c>
      <c r="F39" s="59">
        <v>100</v>
      </c>
      <c r="G39" s="60" t="s">
        <v>61</v>
      </c>
      <c r="H39" s="97">
        <f t="shared" si="3"/>
        <v>20</v>
      </c>
      <c r="I39" s="74" t="s">
        <v>61</v>
      </c>
      <c r="J39" s="58"/>
      <c r="K39" s="219"/>
      <c r="L39" s="209">
        <f t="shared" si="4"/>
        <v>20</v>
      </c>
      <c r="M39" s="84" t="s">
        <v>61</v>
      </c>
    </row>
    <row r="40" spans="2:13" ht="16.5" x14ac:dyDescent="0.35">
      <c r="B40" s="85" t="s">
        <v>167</v>
      </c>
      <c r="C40" s="48" t="s">
        <v>76</v>
      </c>
      <c r="D40" s="65">
        <v>1</v>
      </c>
      <c r="E40" s="55" t="s">
        <v>72</v>
      </c>
      <c r="F40" s="62">
        <v>50</v>
      </c>
      <c r="G40" s="63" t="s">
        <v>61</v>
      </c>
      <c r="H40" s="65">
        <f t="shared" si="3"/>
        <v>10</v>
      </c>
      <c r="I40" s="55" t="s">
        <v>61</v>
      </c>
      <c r="J40" s="58"/>
      <c r="K40" s="219"/>
      <c r="L40" s="191">
        <f t="shared" si="4"/>
        <v>10</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1.5</v>
      </c>
      <c r="I42" s="55" t="s">
        <v>21</v>
      </c>
      <c r="J42" s="61">
        <v>5</v>
      </c>
      <c r="K42" s="219" t="s">
        <v>60</v>
      </c>
      <c r="L42" s="194">
        <f>H42/J42</f>
        <v>0.3</v>
      </c>
      <c r="M42" s="30" t="s">
        <v>61</v>
      </c>
    </row>
    <row r="43" spans="2:13" ht="16.5" x14ac:dyDescent="0.35">
      <c r="B43" s="28" t="s">
        <v>139</v>
      </c>
      <c r="C43" s="51" t="s">
        <v>79</v>
      </c>
      <c r="D43" s="95">
        <v>0.5</v>
      </c>
      <c r="E43" s="74" t="s">
        <v>22</v>
      </c>
      <c r="F43" s="59">
        <v>20</v>
      </c>
      <c r="G43" s="60" t="s">
        <v>21</v>
      </c>
      <c r="H43" s="95">
        <f t="shared" si="5"/>
        <v>5</v>
      </c>
      <c r="I43" s="74" t="s">
        <v>21</v>
      </c>
      <c r="J43" s="58"/>
      <c r="K43" s="219"/>
      <c r="L43" s="209"/>
      <c r="M43" s="84"/>
    </row>
    <row r="44" spans="2:13" ht="16.5" x14ac:dyDescent="0.35">
      <c r="B44" s="85" t="s">
        <v>153</v>
      </c>
      <c r="C44" s="48" t="s">
        <v>79</v>
      </c>
      <c r="D44" s="110">
        <v>0.3</v>
      </c>
      <c r="E44" s="55" t="s">
        <v>22</v>
      </c>
      <c r="F44" s="62">
        <v>20</v>
      </c>
      <c r="G44" s="63" t="s">
        <v>21</v>
      </c>
      <c r="H44" s="110">
        <f t="shared" si="5"/>
        <v>3</v>
      </c>
      <c r="I44" s="55" t="s">
        <v>21</v>
      </c>
      <c r="J44" s="58"/>
      <c r="K44" s="219"/>
      <c r="L44" s="191"/>
      <c r="M44" s="30"/>
    </row>
    <row r="45" spans="2:13" ht="17" thickBot="1" x14ac:dyDescent="0.4">
      <c r="B45" s="153" t="s">
        <v>154</v>
      </c>
      <c r="C45" s="126" t="s">
        <v>79</v>
      </c>
      <c r="D45" s="127">
        <v>0.2</v>
      </c>
      <c r="E45" s="128" t="s">
        <v>22</v>
      </c>
      <c r="F45" s="129">
        <v>20</v>
      </c>
      <c r="G45" s="130" t="s">
        <v>21</v>
      </c>
      <c r="H45" s="148">
        <f t="shared" si="5"/>
        <v>2</v>
      </c>
      <c r="I45" s="128" t="s">
        <v>21</v>
      </c>
      <c r="J45" s="155"/>
      <c r="K45" s="221"/>
      <c r="L45" s="208"/>
      <c r="M45" s="156"/>
    </row>
    <row r="46" spans="2:13" ht="17" thickTop="1" x14ac:dyDescent="0.35">
      <c r="B46" s="29" t="s">
        <v>169</v>
      </c>
      <c r="C46" s="48" t="s">
        <v>76</v>
      </c>
      <c r="D46" s="65">
        <v>1</v>
      </c>
      <c r="E46" s="55" t="s">
        <v>22</v>
      </c>
      <c r="F46" s="62">
        <v>50</v>
      </c>
      <c r="G46" s="63" t="s">
        <v>21</v>
      </c>
      <c r="H46" s="200">
        <f t="shared" si="5"/>
        <v>10</v>
      </c>
      <c r="I46" s="55" t="s">
        <v>21</v>
      </c>
      <c r="J46" s="61">
        <v>50</v>
      </c>
      <c r="K46" s="219" t="s">
        <v>60</v>
      </c>
      <c r="L46" s="194">
        <f t="shared" ref="L46:L61" si="6">H46/J46</f>
        <v>0.2</v>
      </c>
      <c r="M46" s="30" t="s">
        <v>61</v>
      </c>
    </row>
    <row r="47" spans="2:13" ht="17" thickBot="1" x14ac:dyDescent="0.4">
      <c r="B47" s="153"/>
      <c r="C47" s="126" t="s">
        <v>88</v>
      </c>
      <c r="D47" s="148">
        <v>1</v>
      </c>
      <c r="E47" s="128" t="s">
        <v>22</v>
      </c>
      <c r="F47" s="129">
        <v>50</v>
      </c>
      <c r="G47" s="130" t="s">
        <v>21</v>
      </c>
      <c r="H47" s="148">
        <f t="shared" si="5"/>
        <v>10</v>
      </c>
      <c r="I47" s="128" t="s">
        <v>21</v>
      </c>
      <c r="J47" s="155">
        <f>12.5/5</f>
        <v>2.5</v>
      </c>
      <c r="K47" s="221" t="s">
        <v>60</v>
      </c>
      <c r="L47" s="208">
        <f t="shared" si="6"/>
        <v>4</v>
      </c>
      <c r="M47" s="156" t="s">
        <v>61</v>
      </c>
    </row>
    <row r="48" spans="2:13" ht="17" thickTop="1" x14ac:dyDescent="0.35">
      <c r="B48" s="29" t="s">
        <v>26</v>
      </c>
      <c r="C48" s="48" t="s">
        <v>76</v>
      </c>
      <c r="D48" s="65">
        <v>5</v>
      </c>
      <c r="E48" s="66" t="s">
        <v>27</v>
      </c>
      <c r="F48" s="62" t="s">
        <v>28</v>
      </c>
      <c r="G48" s="63"/>
      <c r="H48" s="200">
        <f t="shared" si="5"/>
        <v>50</v>
      </c>
      <c r="I48" s="66" t="s">
        <v>29</v>
      </c>
      <c r="J48" s="61">
        <v>12.5</v>
      </c>
      <c r="K48" s="219" t="s">
        <v>60</v>
      </c>
      <c r="L48" s="194">
        <f t="shared" si="6"/>
        <v>4</v>
      </c>
      <c r="M48" s="114" t="s">
        <v>64</v>
      </c>
    </row>
    <row r="49" spans="2:13" ht="16.5" x14ac:dyDescent="0.35">
      <c r="B49" s="28"/>
      <c r="C49" s="51" t="s">
        <v>76</v>
      </c>
      <c r="D49" s="97">
        <v>10</v>
      </c>
      <c r="E49" s="76" t="s">
        <v>27</v>
      </c>
      <c r="F49" s="59" t="s">
        <v>28</v>
      </c>
      <c r="G49" s="60"/>
      <c r="H49" s="97">
        <f t="shared" si="5"/>
        <v>100</v>
      </c>
      <c r="I49" s="76" t="s">
        <v>29</v>
      </c>
      <c r="J49" s="58">
        <v>12.5</v>
      </c>
      <c r="K49" s="219" t="s">
        <v>60</v>
      </c>
      <c r="L49" s="209">
        <f t="shared" si="6"/>
        <v>8</v>
      </c>
      <c r="M49" s="96" t="s">
        <v>64</v>
      </c>
    </row>
    <row r="50" spans="2:13" ht="16.5" x14ac:dyDescent="0.35">
      <c r="B50" s="85"/>
      <c r="C50" s="48" t="s">
        <v>76</v>
      </c>
      <c r="D50" s="65">
        <v>15</v>
      </c>
      <c r="E50" s="66" t="s">
        <v>27</v>
      </c>
      <c r="F50" s="62" t="s">
        <v>28</v>
      </c>
      <c r="G50" s="63"/>
      <c r="H50" s="65">
        <f t="shared" si="5"/>
        <v>150</v>
      </c>
      <c r="I50" s="66" t="s">
        <v>29</v>
      </c>
      <c r="J50" s="58">
        <v>12.5</v>
      </c>
      <c r="K50" s="219" t="s">
        <v>60</v>
      </c>
      <c r="L50" s="191">
        <f t="shared" si="6"/>
        <v>12</v>
      </c>
      <c r="M50" s="114" t="s">
        <v>64</v>
      </c>
    </row>
    <row r="51" spans="2:13" ht="17" thickBot="1" x14ac:dyDescent="0.4">
      <c r="B51" s="153"/>
      <c r="C51" s="126" t="s">
        <v>76</v>
      </c>
      <c r="D51" s="148">
        <v>20</v>
      </c>
      <c r="E51" s="137" t="s">
        <v>27</v>
      </c>
      <c r="F51" s="129" t="s">
        <v>28</v>
      </c>
      <c r="G51" s="130"/>
      <c r="H51" s="148">
        <f t="shared" si="5"/>
        <v>200</v>
      </c>
      <c r="I51" s="137" t="s">
        <v>29</v>
      </c>
      <c r="J51" s="155">
        <v>12.5</v>
      </c>
      <c r="K51" s="221" t="s">
        <v>60</v>
      </c>
      <c r="L51" s="208">
        <f t="shared" si="6"/>
        <v>16</v>
      </c>
      <c r="M51" s="168" t="s">
        <v>64</v>
      </c>
    </row>
    <row r="52" spans="2:13" ht="17" thickTop="1" x14ac:dyDescent="0.35">
      <c r="B52" s="29" t="s">
        <v>30</v>
      </c>
      <c r="C52" s="48" t="s">
        <v>76</v>
      </c>
      <c r="D52" s="65">
        <v>5</v>
      </c>
      <c r="E52" s="66" t="s">
        <v>27</v>
      </c>
      <c r="F52" s="62" t="s">
        <v>28</v>
      </c>
      <c r="G52" s="63"/>
      <c r="H52" s="200">
        <f t="shared" si="5"/>
        <v>50</v>
      </c>
      <c r="I52" s="66" t="s">
        <v>29</v>
      </c>
      <c r="J52" s="61">
        <v>3.2</v>
      </c>
      <c r="K52" s="219" t="s">
        <v>60</v>
      </c>
      <c r="L52" s="194">
        <f t="shared" si="6"/>
        <v>15.625</v>
      </c>
      <c r="M52" s="114" t="s">
        <v>64</v>
      </c>
    </row>
    <row r="53" spans="2:13" ht="19.5" x14ac:dyDescent="0.5">
      <c r="B53" s="28" t="s">
        <v>170</v>
      </c>
      <c r="C53" s="51" t="s">
        <v>76</v>
      </c>
      <c r="D53" s="97">
        <v>10</v>
      </c>
      <c r="E53" s="76" t="s">
        <v>27</v>
      </c>
      <c r="F53" s="59" t="s">
        <v>28</v>
      </c>
      <c r="G53" s="60"/>
      <c r="H53" s="97">
        <f t="shared" si="5"/>
        <v>100</v>
      </c>
      <c r="I53" s="76" t="s">
        <v>29</v>
      </c>
      <c r="J53" s="58">
        <v>3.2</v>
      </c>
      <c r="K53" s="219" t="s">
        <v>60</v>
      </c>
      <c r="L53" s="209">
        <f t="shared" si="6"/>
        <v>31.25</v>
      </c>
      <c r="M53" s="96" t="s">
        <v>64</v>
      </c>
    </row>
    <row r="54" spans="2:13" ht="16.5" x14ac:dyDescent="0.35">
      <c r="B54" s="85"/>
      <c r="C54" s="48" t="s">
        <v>76</v>
      </c>
      <c r="D54" s="65">
        <v>15</v>
      </c>
      <c r="E54" s="66" t="s">
        <v>27</v>
      </c>
      <c r="F54" s="62" t="s">
        <v>28</v>
      </c>
      <c r="G54" s="63"/>
      <c r="H54" s="65">
        <f t="shared" si="5"/>
        <v>150</v>
      </c>
      <c r="I54" s="66" t="s">
        <v>29</v>
      </c>
      <c r="J54" s="58">
        <v>3.2</v>
      </c>
      <c r="K54" s="219" t="s">
        <v>60</v>
      </c>
      <c r="L54" s="191">
        <f t="shared" si="6"/>
        <v>46.875</v>
      </c>
      <c r="M54" s="114" t="s">
        <v>64</v>
      </c>
    </row>
    <row r="55" spans="2:13" ht="17" thickBot="1" x14ac:dyDescent="0.4">
      <c r="B55" s="153"/>
      <c r="C55" s="126" t="s">
        <v>76</v>
      </c>
      <c r="D55" s="148">
        <v>20</v>
      </c>
      <c r="E55" s="137" t="s">
        <v>27</v>
      </c>
      <c r="F55" s="129" t="s">
        <v>28</v>
      </c>
      <c r="G55" s="130"/>
      <c r="H55" s="148">
        <f t="shared" si="5"/>
        <v>200</v>
      </c>
      <c r="I55" s="137" t="s">
        <v>29</v>
      </c>
      <c r="J55" s="155">
        <v>3.2</v>
      </c>
      <c r="K55" s="221" t="s">
        <v>60</v>
      </c>
      <c r="L55" s="208">
        <f t="shared" si="6"/>
        <v>62.5</v>
      </c>
      <c r="M55" s="168" t="s">
        <v>64</v>
      </c>
    </row>
    <row r="56" spans="2:13" ht="17" thickTop="1" x14ac:dyDescent="0.35">
      <c r="B56" s="115" t="s">
        <v>172</v>
      </c>
      <c r="C56" s="116" t="s">
        <v>91</v>
      </c>
      <c r="D56" s="141">
        <v>0.03</v>
      </c>
      <c r="E56" s="118" t="s">
        <v>22</v>
      </c>
      <c r="F56" s="119">
        <v>1</v>
      </c>
      <c r="G56" s="120" t="s">
        <v>21</v>
      </c>
      <c r="H56" s="192">
        <f t="shared" si="5"/>
        <v>0.3</v>
      </c>
      <c r="I56" s="118" t="s">
        <v>21</v>
      </c>
      <c r="J56" s="151">
        <v>0.1</v>
      </c>
      <c r="K56" s="217" t="s">
        <v>60</v>
      </c>
      <c r="L56" s="192">
        <f t="shared" si="6"/>
        <v>2.9999999999999996</v>
      </c>
      <c r="M56" s="124" t="s">
        <v>61</v>
      </c>
    </row>
    <row r="57" spans="2:13" ht="16.5" x14ac:dyDescent="0.35">
      <c r="B57" s="28" t="s">
        <v>171</v>
      </c>
      <c r="C57" s="51" t="s">
        <v>91</v>
      </c>
      <c r="D57" s="93">
        <v>0.01</v>
      </c>
      <c r="E57" s="74" t="s">
        <v>22</v>
      </c>
      <c r="F57" s="59">
        <v>1</v>
      </c>
      <c r="G57" s="60" t="s">
        <v>21</v>
      </c>
      <c r="H57" s="93">
        <f t="shared" si="5"/>
        <v>0.1</v>
      </c>
      <c r="I57" s="74" t="s">
        <v>21</v>
      </c>
      <c r="J57" s="58">
        <v>0.1</v>
      </c>
      <c r="K57" s="219" t="s">
        <v>60</v>
      </c>
      <c r="L57" s="209">
        <f t="shared" si="6"/>
        <v>1</v>
      </c>
      <c r="M57" s="84" t="s">
        <v>61</v>
      </c>
    </row>
    <row r="58" spans="2:13" ht="16.5" x14ac:dyDescent="0.35">
      <c r="B58" s="85" t="s">
        <v>174</v>
      </c>
      <c r="C58" s="48" t="s">
        <v>78</v>
      </c>
      <c r="D58" s="69">
        <v>0.05</v>
      </c>
      <c r="E58" s="55" t="s">
        <v>32</v>
      </c>
      <c r="F58" s="77">
        <v>2.5</v>
      </c>
      <c r="G58" s="63" t="s">
        <v>21</v>
      </c>
      <c r="H58" s="69">
        <f t="shared" si="5"/>
        <v>0.5</v>
      </c>
      <c r="I58" s="55" t="s">
        <v>21</v>
      </c>
      <c r="J58" s="58">
        <v>0.1</v>
      </c>
      <c r="K58" s="219" t="s">
        <v>60</v>
      </c>
      <c r="L58" s="191">
        <f t="shared" si="6"/>
        <v>5</v>
      </c>
      <c r="M58" s="30" t="s">
        <v>61</v>
      </c>
    </row>
    <row r="59" spans="2:13" ht="16.5" x14ac:dyDescent="0.35">
      <c r="B59" s="28" t="s">
        <v>173</v>
      </c>
      <c r="C59" s="51" t="s">
        <v>78</v>
      </c>
      <c r="D59" s="95">
        <v>0.1</v>
      </c>
      <c r="E59" s="74" t="s">
        <v>22</v>
      </c>
      <c r="F59" s="94">
        <v>2.5</v>
      </c>
      <c r="G59" s="60" t="s">
        <v>21</v>
      </c>
      <c r="H59" s="95">
        <f t="shared" si="5"/>
        <v>1</v>
      </c>
      <c r="I59" s="74" t="s">
        <v>21</v>
      </c>
      <c r="J59" s="58">
        <v>1</v>
      </c>
      <c r="K59" s="219" t="s">
        <v>60</v>
      </c>
      <c r="L59" s="209">
        <f t="shared" si="6"/>
        <v>1</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0.1</v>
      </c>
      <c r="I61" s="128" t="s">
        <v>21</v>
      </c>
      <c r="J61" s="155">
        <v>1</v>
      </c>
      <c r="K61" s="221" t="s">
        <v>60</v>
      </c>
      <c r="L61" s="208">
        <f t="shared" si="6"/>
        <v>0.1</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5000</v>
      </c>
      <c r="G64" s="120" t="s">
        <v>34</v>
      </c>
      <c r="H64" s="158">
        <f t="shared" si="5"/>
        <v>1000</v>
      </c>
      <c r="I64" s="118" t="s">
        <v>34</v>
      </c>
      <c r="J64" s="122">
        <v>10</v>
      </c>
      <c r="K64" s="217" t="s">
        <v>60</v>
      </c>
      <c r="L64" s="189">
        <f t="shared" ref="L64:L76" si="7">H64/J64</f>
        <v>100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1</v>
      </c>
      <c r="I66" s="55" t="s">
        <v>21</v>
      </c>
      <c r="J66" s="58">
        <v>2</v>
      </c>
      <c r="K66" s="219" t="s">
        <v>60</v>
      </c>
      <c r="L66" s="191">
        <f t="shared" si="7"/>
        <v>0.5</v>
      </c>
      <c r="M66" s="30" t="s">
        <v>61</v>
      </c>
    </row>
    <row r="67" spans="2:13" ht="17" thickBot="1" x14ac:dyDescent="0.4">
      <c r="B67" s="153" t="s">
        <v>89</v>
      </c>
      <c r="C67" s="126" t="s">
        <v>76</v>
      </c>
      <c r="D67" s="127">
        <v>0.3</v>
      </c>
      <c r="E67" s="128" t="s">
        <v>22</v>
      </c>
      <c r="F67" s="129">
        <v>20</v>
      </c>
      <c r="G67" s="130" t="s">
        <v>21</v>
      </c>
      <c r="H67" s="127">
        <f t="shared" si="5"/>
        <v>3</v>
      </c>
      <c r="I67" s="128" t="s">
        <v>21</v>
      </c>
      <c r="J67" s="155">
        <v>2</v>
      </c>
      <c r="K67" s="221" t="s">
        <v>60</v>
      </c>
      <c r="L67" s="208">
        <f t="shared" si="7"/>
        <v>1.5</v>
      </c>
      <c r="M67" s="156" t="s">
        <v>61</v>
      </c>
    </row>
    <row r="68" spans="2:13" ht="17" thickTop="1" x14ac:dyDescent="0.35">
      <c r="B68" s="136" t="s">
        <v>81</v>
      </c>
      <c r="C68" s="170" t="s">
        <v>77</v>
      </c>
      <c r="D68" s="158">
        <v>1</v>
      </c>
      <c r="E68" s="118" t="s">
        <v>33</v>
      </c>
      <c r="F68" s="119">
        <v>50</v>
      </c>
      <c r="G68" s="120" t="s">
        <v>34</v>
      </c>
      <c r="H68" s="158">
        <f t="shared" si="5"/>
        <v>10</v>
      </c>
      <c r="I68" s="118" t="s">
        <v>34</v>
      </c>
      <c r="J68" s="122">
        <v>50</v>
      </c>
      <c r="K68" s="217" t="s">
        <v>80</v>
      </c>
      <c r="L68" s="189">
        <f t="shared" si="7"/>
        <v>0.2</v>
      </c>
      <c r="M68" s="124" t="s">
        <v>61</v>
      </c>
    </row>
    <row r="69" spans="2:13" ht="17" thickBot="1" x14ac:dyDescent="0.4">
      <c r="B69" s="153" t="s">
        <v>82</v>
      </c>
      <c r="C69" s="126" t="s">
        <v>83</v>
      </c>
      <c r="D69" s="148">
        <v>2</v>
      </c>
      <c r="E69" s="128" t="s">
        <v>33</v>
      </c>
      <c r="F69" s="129">
        <v>100</v>
      </c>
      <c r="G69" s="130" t="s">
        <v>34</v>
      </c>
      <c r="H69" s="148">
        <f t="shared" si="5"/>
        <v>20</v>
      </c>
      <c r="I69" s="128" t="s">
        <v>34</v>
      </c>
      <c r="J69" s="155">
        <v>50</v>
      </c>
      <c r="K69" s="221" t="s">
        <v>80</v>
      </c>
      <c r="L69" s="208">
        <f t="shared" si="7"/>
        <v>0.4</v>
      </c>
      <c r="M69" s="156" t="s">
        <v>61</v>
      </c>
    </row>
    <row r="70" spans="2:13" ht="17" thickTop="1" x14ac:dyDescent="0.35">
      <c r="B70" s="136" t="s">
        <v>36</v>
      </c>
      <c r="C70" s="170" t="s">
        <v>76</v>
      </c>
      <c r="D70" s="141">
        <v>0.01</v>
      </c>
      <c r="E70" s="118" t="s">
        <v>22</v>
      </c>
      <c r="F70" s="149">
        <v>0.2</v>
      </c>
      <c r="G70" s="120" t="s">
        <v>21</v>
      </c>
      <c r="H70" s="141">
        <f t="shared" si="5"/>
        <v>0.1</v>
      </c>
      <c r="I70" s="118" t="s">
        <v>21</v>
      </c>
      <c r="J70" s="122">
        <v>0.1</v>
      </c>
      <c r="K70" s="217" t="s">
        <v>60</v>
      </c>
      <c r="L70" s="189">
        <f t="shared" si="7"/>
        <v>1</v>
      </c>
      <c r="M70" s="124" t="s">
        <v>61</v>
      </c>
    </row>
    <row r="71" spans="2:13" ht="17" thickBot="1" x14ac:dyDescent="0.4">
      <c r="B71" s="153" t="s">
        <v>177</v>
      </c>
      <c r="C71" s="126" t="s">
        <v>76</v>
      </c>
      <c r="D71" s="146">
        <v>0.02</v>
      </c>
      <c r="E71" s="128" t="s">
        <v>22</v>
      </c>
      <c r="F71" s="129">
        <v>1</v>
      </c>
      <c r="G71" s="130" t="s">
        <v>115</v>
      </c>
      <c r="H71" s="127">
        <f t="shared" si="5"/>
        <v>0.2</v>
      </c>
      <c r="I71" s="128" t="s">
        <v>21</v>
      </c>
      <c r="J71" s="155">
        <v>0.1</v>
      </c>
      <c r="K71" s="221" t="s">
        <v>60</v>
      </c>
      <c r="L71" s="208">
        <f t="shared" si="7"/>
        <v>2</v>
      </c>
      <c r="M71" s="156" t="s">
        <v>61</v>
      </c>
    </row>
    <row r="72" spans="2:13" ht="17" thickTop="1" x14ac:dyDescent="0.35">
      <c r="B72" s="136" t="s">
        <v>37</v>
      </c>
      <c r="C72" s="170" t="s">
        <v>76</v>
      </c>
      <c r="D72" s="158">
        <v>15</v>
      </c>
      <c r="E72" s="118" t="s">
        <v>38</v>
      </c>
      <c r="F72" s="119">
        <v>1500</v>
      </c>
      <c r="G72" s="120" t="s">
        <v>178</v>
      </c>
      <c r="H72" s="158">
        <f t="shared" si="5"/>
        <v>150</v>
      </c>
      <c r="I72" s="118" t="s">
        <v>21</v>
      </c>
      <c r="J72" s="122">
        <v>25</v>
      </c>
      <c r="K72" s="217" t="s">
        <v>60</v>
      </c>
      <c r="L72" s="189">
        <f t="shared" si="7"/>
        <v>6</v>
      </c>
      <c r="M72" s="124" t="s">
        <v>61</v>
      </c>
    </row>
    <row r="73" spans="2:13" ht="17" thickBot="1" x14ac:dyDescent="0.4">
      <c r="B73" s="153" t="s">
        <v>179</v>
      </c>
      <c r="C73" s="126" t="s">
        <v>76</v>
      </c>
      <c r="D73" s="148">
        <v>20</v>
      </c>
      <c r="E73" s="128" t="s">
        <v>38</v>
      </c>
      <c r="F73" s="129">
        <v>1500</v>
      </c>
      <c r="G73" s="130" t="s">
        <v>178</v>
      </c>
      <c r="H73" s="148">
        <f t="shared" si="5"/>
        <v>200</v>
      </c>
      <c r="I73" s="128" t="s">
        <v>21</v>
      </c>
      <c r="J73" s="155">
        <v>25</v>
      </c>
      <c r="K73" s="221" t="s">
        <v>60</v>
      </c>
      <c r="L73" s="208">
        <f t="shared" si="7"/>
        <v>8</v>
      </c>
      <c r="M73" s="156" t="s">
        <v>61</v>
      </c>
    </row>
    <row r="74" spans="2:13" ht="17" thickTop="1" x14ac:dyDescent="0.35">
      <c r="B74" s="157" t="s">
        <v>180</v>
      </c>
      <c r="C74" s="116" t="s">
        <v>76</v>
      </c>
      <c r="D74" s="141">
        <v>0.02</v>
      </c>
      <c r="E74" s="118" t="s">
        <v>22</v>
      </c>
      <c r="F74" s="119">
        <v>1</v>
      </c>
      <c r="G74" s="120" t="s">
        <v>21</v>
      </c>
      <c r="H74" s="117">
        <f t="shared" si="5"/>
        <v>0.2</v>
      </c>
      <c r="I74" s="118" t="s">
        <v>21</v>
      </c>
      <c r="J74" s="122">
        <v>1</v>
      </c>
      <c r="K74" s="217" t="s">
        <v>60</v>
      </c>
      <c r="L74" s="189">
        <f t="shared" si="7"/>
        <v>0.2</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20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10</v>
      </c>
      <c r="I80" s="118" t="s">
        <v>21</v>
      </c>
      <c r="J80" s="122">
        <v>50</v>
      </c>
      <c r="K80" s="217" t="s">
        <v>60</v>
      </c>
      <c r="L80" s="189">
        <f t="shared" si="8"/>
        <v>0.2</v>
      </c>
      <c r="M80" s="124" t="s">
        <v>61</v>
      </c>
    </row>
    <row r="81" spans="2:13" ht="16.5" x14ac:dyDescent="0.35">
      <c r="B81" s="28"/>
      <c r="C81" s="51" t="s">
        <v>76</v>
      </c>
      <c r="D81" s="97">
        <v>2</v>
      </c>
      <c r="E81" s="74" t="s">
        <v>22</v>
      </c>
      <c r="F81" s="59">
        <v>100</v>
      </c>
      <c r="G81" s="60" t="s">
        <v>21</v>
      </c>
      <c r="H81" s="97">
        <f t="shared" si="5"/>
        <v>20</v>
      </c>
      <c r="I81" s="74" t="s">
        <v>21</v>
      </c>
      <c r="J81" s="58">
        <v>50</v>
      </c>
      <c r="K81" s="219" t="s">
        <v>60</v>
      </c>
      <c r="L81" s="209">
        <f t="shared" si="8"/>
        <v>0.4</v>
      </c>
      <c r="M81" s="84" t="s">
        <v>61</v>
      </c>
    </row>
    <row r="82" spans="2:13" ht="16.5" x14ac:dyDescent="0.35">
      <c r="B82" s="27" t="s">
        <v>182</v>
      </c>
      <c r="C82" s="53" t="s">
        <v>84</v>
      </c>
      <c r="D82" s="65">
        <v>4</v>
      </c>
      <c r="E82" s="55" t="s">
        <v>22</v>
      </c>
      <c r="F82" s="62">
        <v>250</v>
      </c>
      <c r="G82" s="63" t="s">
        <v>21</v>
      </c>
      <c r="H82" s="65">
        <f t="shared" si="5"/>
        <v>40</v>
      </c>
      <c r="I82" s="55" t="s">
        <v>21</v>
      </c>
      <c r="J82" s="58">
        <v>50</v>
      </c>
      <c r="K82" s="219" t="s">
        <v>60</v>
      </c>
      <c r="L82" s="191">
        <f t="shared" si="8"/>
        <v>0.8</v>
      </c>
      <c r="M82" s="30" t="s">
        <v>61</v>
      </c>
    </row>
    <row r="83" spans="2:13" ht="17" thickBot="1" x14ac:dyDescent="0.4">
      <c r="B83" s="153"/>
      <c r="C83" s="126" t="s">
        <v>84</v>
      </c>
      <c r="D83" s="148">
        <v>5</v>
      </c>
      <c r="E83" s="128" t="s">
        <v>22</v>
      </c>
      <c r="F83" s="129">
        <v>250</v>
      </c>
      <c r="G83" s="130" t="s">
        <v>21</v>
      </c>
      <c r="H83" s="148">
        <f t="shared" si="5"/>
        <v>50</v>
      </c>
      <c r="I83" s="128" t="s">
        <v>21</v>
      </c>
      <c r="J83" s="155">
        <v>50</v>
      </c>
      <c r="K83" s="221" t="s">
        <v>60</v>
      </c>
      <c r="L83" s="208">
        <f t="shared" si="8"/>
        <v>1</v>
      </c>
      <c r="M83" s="156" t="s">
        <v>61</v>
      </c>
    </row>
    <row r="84" spans="2:13" ht="17" thickTop="1" x14ac:dyDescent="0.35">
      <c r="B84" s="136" t="s">
        <v>140</v>
      </c>
      <c r="C84" s="170" t="s">
        <v>76</v>
      </c>
      <c r="D84" s="158">
        <v>60</v>
      </c>
      <c r="E84" s="118" t="s">
        <v>22</v>
      </c>
      <c r="F84" s="119">
        <v>4500</v>
      </c>
      <c r="G84" s="120" t="s">
        <v>21</v>
      </c>
      <c r="H84" s="158">
        <f t="shared" si="5"/>
        <v>600</v>
      </c>
      <c r="I84" s="118" t="s">
        <v>21</v>
      </c>
      <c r="J84" s="122">
        <v>100</v>
      </c>
      <c r="K84" s="217" t="s">
        <v>60</v>
      </c>
      <c r="L84" s="189">
        <f t="shared" si="8"/>
        <v>6</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30</v>
      </c>
      <c r="G86" s="120" t="s">
        <v>21</v>
      </c>
      <c r="H86" s="158">
        <f t="shared" si="5"/>
        <v>10</v>
      </c>
      <c r="I86" s="118" t="s">
        <v>21</v>
      </c>
      <c r="J86" s="122">
        <v>20</v>
      </c>
      <c r="K86" s="217" t="s">
        <v>60</v>
      </c>
      <c r="L86" s="189">
        <f t="shared" ref="L86:L88" si="9">H86/J86</f>
        <v>0.5</v>
      </c>
      <c r="M86" s="124" t="s">
        <v>61</v>
      </c>
    </row>
    <row r="87" spans="2:13" ht="16.5" x14ac:dyDescent="0.35">
      <c r="B87" s="28" t="s">
        <v>149</v>
      </c>
      <c r="C87" s="51" t="s">
        <v>78</v>
      </c>
      <c r="D87" s="97">
        <v>2</v>
      </c>
      <c r="E87" s="74" t="s">
        <v>22</v>
      </c>
      <c r="F87" s="59">
        <f>3*H13</f>
        <v>30</v>
      </c>
      <c r="G87" s="60" t="s">
        <v>21</v>
      </c>
      <c r="H87" s="97">
        <f t="shared" si="5"/>
        <v>20</v>
      </c>
      <c r="I87" s="74" t="s">
        <v>21</v>
      </c>
      <c r="J87" s="58">
        <v>20</v>
      </c>
      <c r="K87" s="219" t="s">
        <v>60</v>
      </c>
      <c r="L87" s="209">
        <f t="shared" si="9"/>
        <v>1</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0.5</v>
      </c>
      <c r="I90" s="118" t="s">
        <v>21</v>
      </c>
      <c r="J90" s="122">
        <v>2</v>
      </c>
      <c r="K90" s="217" t="s">
        <v>60</v>
      </c>
      <c r="L90" s="189">
        <f t="shared" ref="L90:L117" si="10">H90/J90</f>
        <v>0.25</v>
      </c>
      <c r="M90" s="124" t="s">
        <v>61</v>
      </c>
    </row>
    <row r="91" spans="2:13" ht="16.5" x14ac:dyDescent="0.35">
      <c r="B91" s="86" t="s">
        <v>107</v>
      </c>
      <c r="C91" s="56" t="s">
        <v>77</v>
      </c>
      <c r="D91" s="111">
        <v>0.1</v>
      </c>
      <c r="E91" s="88" t="s">
        <v>22</v>
      </c>
      <c r="F91" s="89">
        <v>4</v>
      </c>
      <c r="G91" s="90" t="s">
        <v>21</v>
      </c>
      <c r="H91" s="111">
        <f t="shared" si="5"/>
        <v>1</v>
      </c>
      <c r="I91" s="88" t="s">
        <v>21</v>
      </c>
      <c r="J91" s="58">
        <v>2</v>
      </c>
      <c r="K91" s="220" t="s">
        <v>60</v>
      </c>
      <c r="L91" s="212">
        <f t="shared" si="10"/>
        <v>0.5</v>
      </c>
      <c r="M91" s="91" t="s">
        <v>61</v>
      </c>
    </row>
    <row r="92" spans="2:13" ht="16.5" x14ac:dyDescent="0.35">
      <c r="B92" s="27" t="s">
        <v>108</v>
      </c>
      <c r="C92" s="48" t="s">
        <v>77</v>
      </c>
      <c r="D92" s="110">
        <v>0.1</v>
      </c>
      <c r="E92" s="55" t="s">
        <v>22</v>
      </c>
      <c r="F92" s="62">
        <v>2</v>
      </c>
      <c r="G92" s="63" t="s">
        <v>21</v>
      </c>
      <c r="H92" s="110">
        <f t="shared" si="5"/>
        <v>1</v>
      </c>
      <c r="I92" s="55" t="s">
        <v>21</v>
      </c>
      <c r="J92" s="58">
        <v>2</v>
      </c>
      <c r="K92" s="219" t="s">
        <v>60</v>
      </c>
      <c r="L92" s="191">
        <f t="shared" si="10"/>
        <v>0.5</v>
      </c>
      <c r="M92" s="30" t="s">
        <v>61</v>
      </c>
    </row>
    <row r="93" spans="2:13" ht="17" thickBot="1" x14ac:dyDescent="0.4">
      <c r="B93" s="180"/>
      <c r="C93" s="161" t="s">
        <v>88</v>
      </c>
      <c r="D93" s="181">
        <v>0.1</v>
      </c>
      <c r="E93" s="163" t="s">
        <v>22</v>
      </c>
      <c r="F93" s="164">
        <v>2</v>
      </c>
      <c r="G93" s="165" t="s">
        <v>21</v>
      </c>
      <c r="H93" s="181">
        <f t="shared" si="5"/>
        <v>1</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250</v>
      </c>
      <c r="I94" s="118" t="s">
        <v>21</v>
      </c>
      <c r="J94" s="122">
        <v>40</v>
      </c>
      <c r="K94" s="217" t="s">
        <v>60</v>
      </c>
      <c r="L94" s="189">
        <f t="shared" si="10"/>
        <v>6.25</v>
      </c>
      <c r="M94" s="124" t="s">
        <v>61</v>
      </c>
    </row>
    <row r="95" spans="2:13" ht="17" thickBot="1" x14ac:dyDescent="0.4">
      <c r="B95" s="153" t="s">
        <v>130</v>
      </c>
      <c r="C95" s="126" t="s">
        <v>76</v>
      </c>
      <c r="D95" s="148">
        <v>50</v>
      </c>
      <c r="E95" s="128" t="s">
        <v>22</v>
      </c>
      <c r="F95" s="129">
        <v>2000</v>
      </c>
      <c r="G95" s="130" t="s">
        <v>21</v>
      </c>
      <c r="H95" s="148">
        <f t="shared" si="5"/>
        <v>500</v>
      </c>
      <c r="I95" s="128" t="s">
        <v>21</v>
      </c>
      <c r="J95" s="155">
        <v>40</v>
      </c>
      <c r="K95" s="221" t="s">
        <v>60</v>
      </c>
      <c r="L95" s="208">
        <f t="shared" si="10"/>
        <v>12.5</v>
      </c>
      <c r="M95" s="156" t="s">
        <v>61</v>
      </c>
    </row>
    <row r="96" spans="2:13" ht="17" thickTop="1" x14ac:dyDescent="0.35">
      <c r="B96" s="136" t="s">
        <v>39</v>
      </c>
      <c r="C96" s="170" t="s">
        <v>76</v>
      </c>
      <c r="D96" s="141">
        <v>0.25</v>
      </c>
      <c r="E96" s="118" t="s">
        <v>40</v>
      </c>
      <c r="F96" s="143"/>
      <c r="G96" s="120"/>
      <c r="H96" s="141">
        <f t="shared" ref="H96:H99" si="11">$H$13*D96</f>
        <v>2.5</v>
      </c>
      <c r="I96" s="118" t="s">
        <v>41</v>
      </c>
      <c r="J96" s="122">
        <v>0.2</v>
      </c>
      <c r="K96" s="217" t="s">
        <v>138</v>
      </c>
      <c r="L96" s="189">
        <f t="shared" si="10"/>
        <v>12.5</v>
      </c>
      <c r="M96" s="124" t="s">
        <v>61</v>
      </c>
    </row>
    <row r="97" spans="2:13" ht="16.5" x14ac:dyDescent="0.35">
      <c r="B97" s="28" t="s">
        <v>183</v>
      </c>
      <c r="C97" s="51" t="s">
        <v>76</v>
      </c>
      <c r="D97" s="95">
        <v>0.5</v>
      </c>
      <c r="E97" s="74" t="s">
        <v>40</v>
      </c>
      <c r="F97" s="59"/>
      <c r="G97" s="60"/>
      <c r="H97" s="95">
        <f t="shared" si="11"/>
        <v>5</v>
      </c>
      <c r="I97" s="74" t="s">
        <v>41</v>
      </c>
      <c r="J97" s="58">
        <v>0.2</v>
      </c>
      <c r="K97" s="219" t="s">
        <v>138</v>
      </c>
      <c r="L97" s="215">
        <f t="shared" si="10"/>
        <v>25</v>
      </c>
      <c r="M97" s="84" t="s">
        <v>61</v>
      </c>
    </row>
    <row r="98" spans="2:13" ht="16.5" x14ac:dyDescent="0.35">
      <c r="B98" s="85" t="s">
        <v>184</v>
      </c>
      <c r="C98" s="48" t="s">
        <v>76</v>
      </c>
      <c r="D98" s="69">
        <v>0.75</v>
      </c>
      <c r="E98" s="55" t="s">
        <v>40</v>
      </c>
      <c r="F98" s="62"/>
      <c r="G98" s="63"/>
      <c r="H98" s="69">
        <f t="shared" si="11"/>
        <v>7.5</v>
      </c>
      <c r="I98" s="55" t="s">
        <v>41</v>
      </c>
      <c r="J98" s="58">
        <v>0.2</v>
      </c>
      <c r="K98" s="219" t="s">
        <v>138</v>
      </c>
      <c r="L98" s="196">
        <f t="shared" si="10"/>
        <v>37.5</v>
      </c>
      <c r="M98" s="30" t="s">
        <v>61</v>
      </c>
    </row>
    <row r="99" spans="2:13" ht="17" thickBot="1" x14ac:dyDescent="0.4">
      <c r="B99" s="153"/>
      <c r="C99" s="126" t="s">
        <v>76</v>
      </c>
      <c r="D99" s="148">
        <v>1</v>
      </c>
      <c r="E99" s="128" t="s">
        <v>40</v>
      </c>
      <c r="F99" s="129"/>
      <c r="G99" s="130"/>
      <c r="H99" s="148">
        <f t="shared" si="11"/>
        <v>10</v>
      </c>
      <c r="I99" s="128" t="s">
        <v>41</v>
      </c>
      <c r="J99" s="155">
        <v>0.2</v>
      </c>
      <c r="K99" s="221" t="s">
        <v>138</v>
      </c>
      <c r="L99" s="213">
        <f t="shared" si="10"/>
        <v>50</v>
      </c>
      <c r="M99" s="156" t="s">
        <v>61</v>
      </c>
    </row>
    <row r="100" spans="2:13" ht="17" thickTop="1" x14ac:dyDescent="0.35">
      <c r="B100" s="136" t="s">
        <v>122</v>
      </c>
      <c r="C100" s="170" t="s">
        <v>77</v>
      </c>
      <c r="D100" s="158">
        <v>2</v>
      </c>
      <c r="E100" s="118" t="s">
        <v>22</v>
      </c>
      <c r="F100" s="119">
        <v>125</v>
      </c>
      <c r="G100" s="120" t="s">
        <v>21</v>
      </c>
      <c r="H100" s="158">
        <f t="shared" si="5"/>
        <v>20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0.5</v>
      </c>
      <c r="I102" s="118" t="s">
        <v>21</v>
      </c>
      <c r="J102" s="122">
        <v>5</v>
      </c>
      <c r="K102" s="217" t="s">
        <v>60</v>
      </c>
      <c r="L102" s="195">
        <f t="shared" si="10"/>
        <v>0.1</v>
      </c>
      <c r="M102" s="124" t="s">
        <v>61</v>
      </c>
    </row>
    <row r="103" spans="2:13" ht="16.5" x14ac:dyDescent="0.35">
      <c r="B103" s="28" t="s">
        <v>85</v>
      </c>
      <c r="C103" s="51" t="s">
        <v>76</v>
      </c>
      <c r="D103" s="95">
        <v>0.1</v>
      </c>
      <c r="E103" s="74" t="s">
        <v>22</v>
      </c>
      <c r="F103" s="59">
        <v>2</v>
      </c>
      <c r="G103" s="60" t="s">
        <v>21</v>
      </c>
      <c r="H103" s="95">
        <f t="shared" si="5"/>
        <v>1</v>
      </c>
      <c r="I103" s="74" t="s">
        <v>21</v>
      </c>
      <c r="J103" s="58">
        <v>5</v>
      </c>
      <c r="K103" s="219" t="s">
        <v>60</v>
      </c>
      <c r="L103" s="215">
        <f t="shared" si="10"/>
        <v>0.2</v>
      </c>
      <c r="M103" s="84" t="s">
        <v>61</v>
      </c>
    </row>
    <row r="104" spans="2:13" ht="16.5" x14ac:dyDescent="0.35">
      <c r="B104" s="85" t="s">
        <v>86</v>
      </c>
      <c r="C104" s="48" t="s">
        <v>83</v>
      </c>
      <c r="D104" s="110">
        <v>0.3</v>
      </c>
      <c r="E104" s="55" t="s">
        <v>22</v>
      </c>
      <c r="F104" s="62">
        <v>10</v>
      </c>
      <c r="G104" s="63" t="s">
        <v>21</v>
      </c>
      <c r="H104" s="110">
        <f t="shared" si="5"/>
        <v>3</v>
      </c>
      <c r="I104" s="55" t="s">
        <v>21</v>
      </c>
      <c r="J104" s="58">
        <v>5</v>
      </c>
      <c r="K104" s="219" t="s">
        <v>60</v>
      </c>
      <c r="L104" s="196">
        <f t="shared" si="10"/>
        <v>0.6</v>
      </c>
      <c r="M104" s="30" t="s">
        <v>61</v>
      </c>
    </row>
    <row r="105" spans="2:13" ht="16.5" x14ac:dyDescent="0.35">
      <c r="B105" s="28" t="s">
        <v>87</v>
      </c>
      <c r="C105" s="51" t="s">
        <v>88</v>
      </c>
      <c r="D105" s="93">
        <v>0.25</v>
      </c>
      <c r="E105" s="74" t="s">
        <v>22</v>
      </c>
      <c r="F105" s="59">
        <v>20</v>
      </c>
      <c r="G105" s="60" t="s">
        <v>21</v>
      </c>
      <c r="H105" s="93">
        <f t="shared" si="5"/>
        <v>2.5</v>
      </c>
      <c r="I105" s="74" t="s">
        <v>21</v>
      </c>
      <c r="J105" s="58">
        <v>2</v>
      </c>
      <c r="K105" s="219" t="s">
        <v>60</v>
      </c>
      <c r="L105" s="215">
        <f t="shared" si="10"/>
        <v>1.25</v>
      </c>
      <c r="M105" s="84" t="s">
        <v>61</v>
      </c>
    </row>
    <row r="106" spans="2:13" ht="16.5" x14ac:dyDescent="0.35">
      <c r="B106" s="85" t="s">
        <v>90</v>
      </c>
      <c r="C106" s="48" t="s">
        <v>76</v>
      </c>
      <c r="D106" s="110">
        <v>0.2</v>
      </c>
      <c r="E106" s="55" t="s">
        <v>22</v>
      </c>
      <c r="F106" s="62">
        <v>10</v>
      </c>
      <c r="G106" s="63" t="s">
        <v>21</v>
      </c>
      <c r="H106" s="65">
        <f t="shared" ref="H106:H117" si="12">IF($H$13*D106&lt;=F106,$H$13*D106,F106)</f>
        <v>2</v>
      </c>
      <c r="I106" s="55" t="s">
        <v>21</v>
      </c>
      <c r="J106" s="58">
        <v>5</v>
      </c>
      <c r="K106" s="219" t="s">
        <v>60</v>
      </c>
      <c r="L106" s="196">
        <f t="shared" si="10"/>
        <v>0.4</v>
      </c>
      <c r="M106" s="30" t="s">
        <v>61</v>
      </c>
    </row>
    <row r="107" spans="2:13" ht="17" thickBot="1" x14ac:dyDescent="0.4">
      <c r="B107" s="125"/>
      <c r="C107" s="179" t="s">
        <v>76</v>
      </c>
      <c r="D107" s="127">
        <v>0.3</v>
      </c>
      <c r="E107" s="128" t="s">
        <v>22</v>
      </c>
      <c r="F107" s="129">
        <v>10</v>
      </c>
      <c r="G107" s="130" t="s">
        <v>21</v>
      </c>
      <c r="H107" s="127">
        <f t="shared" si="12"/>
        <v>3</v>
      </c>
      <c r="I107" s="128" t="s">
        <v>21</v>
      </c>
      <c r="J107" s="155">
        <v>5</v>
      </c>
      <c r="K107" s="221" t="s">
        <v>60</v>
      </c>
      <c r="L107" s="213">
        <f t="shared" si="10"/>
        <v>0.6</v>
      </c>
      <c r="M107" s="156" t="s">
        <v>61</v>
      </c>
    </row>
    <row r="108" spans="2:13" ht="17" thickTop="1" x14ac:dyDescent="0.35">
      <c r="B108" s="115" t="s">
        <v>92</v>
      </c>
      <c r="C108" s="116" t="s">
        <v>91</v>
      </c>
      <c r="D108" s="158">
        <v>50</v>
      </c>
      <c r="E108" s="118" t="s">
        <v>33</v>
      </c>
      <c r="F108" s="119">
        <f>50*H13</f>
        <v>500</v>
      </c>
      <c r="G108" s="120" t="s">
        <v>34</v>
      </c>
      <c r="H108" s="158">
        <f t="shared" si="12"/>
        <v>500</v>
      </c>
      <c r="I108" s="118" t="s">
        <v>34</v>
      </c>
      <c r="J108" s="122">
        <v>1</v>
      </c>
      <c r="K108" s="217" t="s">
        <v>60</v>
      </c>
      <c r="L108" s="195">
        <f t="shared" si="10"/>
        <v>500</v>
      </c>
      <c r="M108" s="124" t="s">
        <v>61</v>
      </c>
    </row>
    <row r="109" spans="2:13" ht="17" thickBot="1" x14ac:dyDescent="0.4">
      <c r="B109" s="125" t="s">
        <v>73</v>
      </c>
      <c r="C109" s="179" t="s">
        <v>76</v>
      </c>
      <c r="D109" s="146">
        <v>0.25</v>
      </c>
      <c r="E109" s="137" t="s">
        <v>27</v>
      </c>
      <c r="F109" s="129">
        <f>0.75*H13</f>
        <v>7.5</v>
      </c>
      <c r="G109" s="177" t="s">
        <v>27</v>
      </c>
      <c r="H109" s="146">
        <f t="shared" si="12"/>
        <v>2.5</v>
      </c>
      <c r="I109" s="137" t="s">
        <v>27</v>
      </c>
      <c r="J109" s="155">
        <v>200</v>
      </c>
      <c r="K109" s="221" t="s">
        <v>80</v>
      </c>
      <c r="L109" s="214">
        <f t="shared" si="10"/>
        <v>1.2500000000000001E-2</v>
      </c>
      <c r="M109" s="168" t="s">
        <v>64</v>
      </c>
    </row>
    <row r="110" spans="2:13" ht="17" thickTop="1" x14ac:dyDescent="0.35">
      <c r="B110" s="115" t="s">
        <v>45</v>
      </c>
      <c r="C110" s="116" t="s">
        <v>76</v>
      </c>
      <c r="D110" s="141">
        <v>0.05</v>
      </c>
      <c r="E110" s="118" t="s">
        <v>22</v>
      </c>
      <c r="F110" s="119">
        <f>0.1*H13</f>
        <v>1</v>
      </c>
      <c r="G110" s="120" t="s">
        <v>21</v>
      </c>
      <c r="H110" s="141">
        <f t="shared" si="12"/>
        <v>0.5</v>
      </c>
      <c r="I110" s="118" t="s">
        <v>21</v>
      </c>
      <c r="J110" s="122">
        <v>10</v>
      </c>
      <c r="K110" s="217" t="s">
        <v>60</v>
      </c>
      <c r="L110" s="195">
        <f t="shared" si="10"/>
        <v>0.05</v>
      </c>
      <c r="M110" s="124" t="s">
        <v>61</v>
      </c>
    </row>
    <row r="111" spans="2:13" ht="17" thickBot="1" x14ac:dyDescent="0.4">
      <c r="B111" s="125" t="s">
        <v>114</v>
      </c>
      <c r="C111" s="179" t="s">
        <v>76</v>
      </c>
      <c r="D111" s="127">
        <v>0.1</v>
      </c>
      <c r="E111" s="128" t="s">
        <v>22</v>
      </c>
      <c r="F111" s="129">
        <f>0.2*H13</f>
        <v>2</v>
      </c>
      <c r="G111" s="130" t="s">
        <v>21</v>
      </c>
      <c r="H111" s="127">
        <f t="shared" si="12"/>
        <v>1</v>
      </c>
      <c r="I111" s="128" t="s">
        <v>21</v>
      </c>
      <c r="J111" s="155">
        <v>10</v>
      </c>
      <c r="K111" s="221" t="s">
        <v>60</v>
      </c>
      <c r="L111" s="213">
        <f t="shared" si="10"/>
        <v>0.1</v>
      </c>
      <c r="M111" s="156" t="s">
        <v>61</v>
      </c>
    </row>
    <row r="112" spans="2:13" ht="17" thickTop="1" x14ac:dyDescent="0.35">
      <c r="B112" s="115" t="s">
        <v>116</v>
      </c>
      <c r="C112" s="123" t="s">
        <v>117</v>
      </c>
      <c r="D112" s="141">
        <v>0.02</v>
      </c>
      <c r="E112" s="118" t="s">
        <v>22</v>
      </c>
      <c r="F112" s="119">
        <v>2</v>
      </c>
      <c r="G112" s="120" t="s">
        <v>21</v>
      </c>
      <c r="H112" s="117">
        <f t="shared" si="12"/>
        <v>0.2</v>
      </c>
      <c r="I112" s="118" t="s">
        <v>21</v>
      </c>
      <c r="J112" s="122">
        <v>0.4</v>
      </c>
      <c r="K112" s="217" t="s">
        <v>60</v>
      </c>
      <c r="L112" s="195">
        <f t="shared" si="10"/>
        <v>0.5</v>
      </c>
      <c r="M112" s="124" t="s">
        <v>61</v>
      </c>
    </row>
    <row r="113" spans="2:13" ht="17" thickBot="1" x14ac:dyDescent="0.4">
      <c r="B113" s="125" t="s">
        <v>128</v>
      </c>
      <c r="C113" s="179" t="s">
        <v>117</v>
      </c>
      <c r="D113" s="159">
        <v>1E-3</v>
      </c>
      <c r="E113" s="128" t="s">
        <v>22</v>
      </c>
      <c r="F113" s="129">
        <v>10</v>
      </c>
      <c r="G113" s="130" t="s">
        <v>115</v>
      </c>
      <c r="H113" s="159">
        <f t="shared" si="12"/>
        <v>0.01</v>
      </c>
      <c r="I113" s="128" t="s">
        <v>21</v>
      </c>
      <c r="J113" s="155">
        <v>0.4</v>
      </c>
      <c r="K113" s="221" t="s">
        <v>60</v>
      </c>
      <c r="L113" s="213">
        <f t="shared" si="10"/>
        <v>2.4999999999999998E-2</v>
      </c>
      <c r="M113" s="156" t="s">
        <v>61</v>
      </c>
    </row>
    <row r="114" spans="2:13" ht="17" thickTop="1" x14ac:dyDescent="0.35">
      <c r="B114" s="115" t="s">
        <v>93</v>
      </c>
      <c r="C114" s="116" t="s">
        <v>91</v>
      </c>
      <c r="D114" s="117">
        <v>0.1</v>
      </c>
      <c r="E114" s="183" t="s">
        <v>27</v>
      </c>
      <c r="F114" s="119">
        <v>2</v>
      </c>
      <c r="G114" s="184" t="s">
        <v>27</v>
      </c>
      <c r="H114" s="117">
        <f t="shared" si="12"/>
        <v>1</v>
      </c>
      <c r="I114" s="142" t="s">
        <v>27</v>
      </c>
      <c r="J114" s="122">
        <v>1</v>
      </c>
      <c r="K114" s="217" t="s">
        <v>60</v>
      </c>
      <c r="L114" s="195">
        <f t="shared" si="10"/>
        <v>1</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10</v>
      </c>
      <c r="I116" s="118" t="s">
        <v>21</v>
      </c>
      <c r="J116" s="122">
        <v>50</v>
      </c>
      <c r="K116" s="217" t="s">
        <v>60</v>
      </c>
      <c r="L116" s="195">
        <f t="shared" si="10"/>
        <v>0.2</v>
      </c>
      <c r="M116" s="124" t="s">
        <v>61</v>
      </c>
    </row>
    <row r="117" spans="2:13" ht="16.5" x14ac:dyDescent="0.35">
      <c r="B117" s="73" t="s">
        <v>111</v>
      </c>
      <c r="C117" s="49" t="s">
        <v>76</v>
      </c>
      <c r="D117" s="97">
        <v>3</v>
      </c>
      <c r="E117" s="74" t="s">
        <v>22</v>
      </c>
      <c r="F117" s="59">
        <v>200</v>
      </c>
      <c r="G117" s="60" t="s">
        <v>21</v>
      </c>
      <c r="H117" s="97">
        <f t="shared" si="12"/>
        <v>30</v>
      </c>
      <c r="I117" s="74" t="s">
        <v>21</v>
      </c>
      <c r="J117" s="58">
        <v>50</v>
      </c>
      <c r="K117" s="219" t="s">
        <v>60</v>
      </c>
      <c r="L117" s="215">
        <f t="shared" si="10"/>
        <v>0.6</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40</v>
      </c>
      <c r="I119" s="128" t="s">
        <v>21</v>
      </c>
      <c r="J119" s="155">
        <v>50</v>
      </c>
      <c r="K119" s="221" t="s">
        <v>60</v>
      </c>
      <c r="L119" s="213">
        <f>H119/J119</f>
        <v>0.8</v>
      </c>
      <c r="M119" s="156" t="s">
        <v>61</v>
      </c>
    </row>
    <row r="120" spans="2:13" ht="17" thickTop="1" x14ac:dyDescent="0.35">
      <c r="B120" s="115" t="s">
        <v>46</v>
      </c>
      <c r="C120" s="116" t="s">
        <v>76</v>
      </c>
      <c r="D120" s="158">
        <v>15</v>
      </c>
      <c r="E120" s="118" t="s">
        <v>22</v>
      </c>
      <c r="F120" s="119">
        <f>40*H13</f>
        <v>400</v>
      </c>
      <c r="G120" s="120" t="s">
        <v>186</v>
      </c>
      <c r="H120" s="158">
        <f t="shared" si="13"/>
        <v>150</v>
      </c>
      <c r="I120" s="118" t="s">
        <v>21</v>
      </c>
      <c r="J120" s="122">
        <v>130</v>
      </c>
      <c r="K120" s="217" t="s">
        <v>60</v>
      </c>
      <c r="L120" s="195">
        <f t="shared" ref="L120:L124" si="14">H120/J120</f>
        <v>1.1538461538461537</v>
      </c>
      <c r="M120" s="124" t="s">
        <v>61</v>
      </c>
    </row>
    <row r="121" spans="2:13" ht="17" thickBot="1" x14ac:dyDescent="0.4">
      <c r="B121" s="125"/>
      <c r="C121" s="179" t="s">
        <v>76</v>
      </c>
      <c r="D121" s="148">
        <v>20</v>
      </c>
      <c r="E121" s="128" t="s">
        <v>22</v>
      </c>
      <c r="F121" s="129">
        <v>1000</v>
      </c>
      <c r="G121" s="130" t="s">
        <v>21</v>
      </c>
      <c r="H121" s="148">
        <f t="shared" si="13"/>
        <v>200</v>
      </c>
      <c r="I121" s="128" t="s">
        <v>21</v>
      </c>
      <c r="J121" s="155">
        <v>130</v>
      </c>
      <c r="K121" s="221" t="s">
        <v>60</v>
      </c>
      <c r="L121" s="213">
        <f t="shared" si="14"/>
        <v>1.5384615384615385</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200</v>
      </c>
      <c r="I123" s="76" t="s">
        <v>29</v>
      </c>
      <c r="J123" s="58">
        <v>500</v>
      </c>
      <c r="K123" s="219" t="s">
        <v>60</v>
      </c>
      <c r="L123" s="215">
        <f t="shared" si="14"/>
        <v>0.4</v>
      </c>
      <c r="M123" s="96" t="s">
        <v>64</v>
      </c>
    </row>
    <row r="124" spans="2:13" ht="16.5" x14ac:dyDescent="0.35">
      <c r="B124" s="27"/>
      <c r="C124" s="48" t="s">
        <v>76</v>
      </c>
      <c r="D124" s="65">
        <v>80</v>
      </c>
      <c r="E124" s="66" t="s">
        <v>27</v>
      </c>
      <c r="F124" s="62"/>
      <c r="G124" s="63"/>
      <c r="H124" s="65">
        <f t="shared" si="15"/>
        <v>800</v>
      </c>
      <c r="I124" s="66" t="s">
        <v>29</v>
      </c>
      <c r="J124" s="58">
        <v>500</v>
      </c>
      <c r="K124" s="219" t="s">
        <v>60</v>
      </c>
      <c r="L124" s="196">
        <f t="shared" si="14"/>
        <v>1.6</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5</v>
      </c>
      <c r="I126" s="118" t="s">
        <v>34</v>
      </c>
      <c r="J126" s="122">
        <v>10</v>
      </c>
      <c r="K126" s="217" t="s">
        <v>60</v>
      </c>
      <c r="L126" s="195">
        <f t="shared" ref="L126:L131" si="17">H126/J126</f>
        <v>0.5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10</v>
      </c>
      <c r="I128" s="118" t="s">
        <v>21</v>
      </c>
      <c r="J128" s="122">
        <v>10</v>
      </c>
      <c r="K128" s="217" t="s">
        <v>60</v>
      </c>
      <c r="L128" s="195">
        <f t="shared" si="17"/>
        <v>1</v>
      </c>
      <c r="M128" s="124" t="s">
        <v>61</v>
      </c>
    </row>
    <row r="129" spans="2:13" ht="17" thickBot="1" x14ac:dyDescent="0.4">
      <c r="B129" s="125" t="s">
        <v>94</v>
      </c>
      <c r="C129" s="179" t="s">
        <v>76</v>
      </c>
      <c r="D129" s="127">
        <v>1.2</v>
      </c>
      <c r="E129" s="128" t="s">
        <v>22</v>
      </c>
      <c r="F129" s="129"/>
      <c r="G129" s="130"/>
      <c r="H129" s="148">
        <f t="shared" si="18"/>
        <v>12</v>
      </c>
      <c r="I129" s="128" t="s">
        <v>21</v>
      </c>
      <c r="J129" s="155">
        <v>10</v>
      </c>
      <c r="K129" s="221" t="s">
        <v>60</v>
      </c>
      <c r="L129" s="213">
        <f t="shared" si="17"/>
        <v>1.2</v>
      </c>
      <c r="M129" s="156" t="s">
        <v>61</v>
      </c>
    </row>
    <row r="130" spans="2:13" ht="17" thickTop="1" x14ac:dyDescent="0.35">
      <c r="B130" s="115" t="s">
        <v>96</v>
      </c>
      <c r="C130" s="116" t="s">
        <v>91</v>
      </c>
      <c r="D130" s="158">
        <v>1</v>
      </c>
      <c r="E130" s="118" t="s">
        <v>68</v>
      </c>
      <c r="F130" s="119">
        <v>50</v>
      </c>
      <c r="G130" s="120" t="s">
        <v>67</v>
      </c>
      <c r="H130" s="158">
        <f t="shared" si="16"/>
        <v>10</v>
      </c>
      <c r="I130" s="118" t="s">
        <v>49</v>
      </c>
      <c r="J130" s="122">
        <v>1</v>
      </c>
      <c r="K130" s="217" t="s">
        <v>69</v>
      </c>
      <c r="L130" s="195">
        <f t="shared" si="17"/>
        <v>10</v>
      </c>
      <c r="M130" s="124" t="s">
        <v>61</v>
      </c>
    </row>
    <row r="131" spans="2:13" ht="17" thickBot="1" x14ac:dyDescent="0.4">
      <c r="B131" s="125" t="s">
        <v>187</v>
      </c>
      <c r="C131" s="179" t="s">
        <v>91</v>
      </c>
      <c r="D131" s="148">
        <v>1</v>
      </c>
      <c r="E131" s="128" t="s">
        <v>68</v>
      </c>
      <c r="F131" s="129">
        <v>50</v>
      </c>
      <c r="G131" s="130" t="s">
        <v>67</v>
      </c>
      <c r="H131" s="148">
        <f t="shared" si="16"/>
        <v>10</v>
      </c>
      <c r="I131" s="128" t="s">
        <v>49</v>
      </c>
      <c r="J131" s="155">
        <v>0.5</v>
      </c>
      <c r="K131" s="221" t="s">
        <v>69</v>
      </c>
      <c r="L131" s="213">
        <f t="shared" si="17"/>
        <v>20</v>
      </c>
      <c r="M131" s="156" t="s">
        <v>61</v>
      </c>
    </row>
    <row r="132" spans="2:13" ht="17" thickTop="1" x14ac:dyDescent="0.35">
      <c r="B132" s="115" t="s">
        <v>70</v>
      </c>
      <c r="C132" s="116" t="s">
        <v>91</v>
      </c>
      <c r="D132" s="158">
        <v>20</v>
      </c>
      <c r="E132" s="118" t="s">
        <v>72</v>
      </c>
      <c r="F132" s="119">
        <v>1000</v>
      </c>
      <c r="G132" s="120" t="s">
        <v>61</v>
      </c>
      <c r="H132" s="158">
        <f t="shared" si="16"/>
        <v>200</v>
      </c>
      <c r="I132" s="118" t="s">
        <v>61</v>
      </c>
      <c r="J132" s="122"/>
      <c r="K132" s="217"/>
      <c r="L132" s="195">
        <f t="shared" ref="L132:L135" si="19">H132</f>
        <v>200</v>
      </c>
      <c r="M132" s="124" t="s">
        <v>61</v>
      </c>
    </row>
    <row r="133" spans="2:13" ht="17" thickBot="1" x14ac:dyDescent="0.4">
      <c r="B133" s="125" t="s">
        <v>71</v>
      </c>
      <c r="C133" s="179" t="s">
        <v>91</v>
      </c>
      <c r="D133" s="148">
        <v>10</v>
      </c>
      <c r="E133" s="128" t="s">
        <v>72</v>
      </c>
      <c r="F133" s="129">
        <v>1000</v>
      </c>
      <c r="G133" s="130" t="s">
        <v>61</v>
      </c>
      <c r="H133" s="148">
        <f t="shared" si="16"/>
        <v>100</v>
      </c>
      <c r="I133" s="128" t="s">
        <v>61</v>
      </c>
      <c r="J133" s="155"/>
      <c r="K133" s="221"/>
      <c r="L133" s="213">
        <f t="shared" si="19"/>
        <v>100</v>
      </c>
      <c r="M133" s="156" t="s">
        <v>61</v>
      </c>
    </row>
    <row r="134" spans="2:13" ht="17" thickTop="1" x14ac:dyDescent="0.35">
      <c r="B134" s="157" t="s">
        <v>146</v>
      </c>
      <c r="C134" s="116" t="s">
        <v>76</v>
      </c>
      <c r="D134" s="158">
        <v>3</v>
      </c>
      <c r="E134" s="118" t="s">
        <v>72</v>
      </c>
      <c r="F134" s="119"/>
      <c r="G134" s="120"/>
      <c r="H134" s="158">
        <f t="shared" ref="H134:H135" si="20">$H$13*D134</f>
        <v>30</v>
      </c>
      <c r="I134" s="118" t="s">
        <v>61</v>
      </c>
      <c r="J134" s="122"/>
      <c r="K134" s="217"/>
      <c r="L134" s="195">
        <f t="shared" si="19"/>
        <v>30</v>
      </c>
      <c r="M134" s="124" t="s">
        <v>61</v>
      </c>
    </row>
    <row r="135" spans="2:13" ht="17" thickBot="1" x14ac:dyDescent="0.4">
      <c r="B135" s="153" t="s">
        <v>145</v>
      </c>
      <c r="C135" s="179" t="s">
        <v>76</v>
      </c>
      <c r="D135" s="148">
        <v>5</v>
      </c>
      <c r="E135" s="128" t="s">
        <v>72</v>
      </c>
      <c r="F135" s="129"/>
      <c r="G135" s="130"/>
      <c r="H135" s="148">
        <f t="shared" si="20"/>
        <v>50</v>
      </c>
      <c r="I135" s="128" t="s">
        <v>61</v>
      </c>
      <c r="J135" s="155"/>
      <c r="K135" s="221"/>
      <c r="L135" s="213">
        <f t="shared" si="19"/>
        <v>50</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20</v>
      </c>
      <c r="I137" s="88" t="s">
        <v>21</v>
      </c>
      <c r="J137" s="58">
        <v>20</v>
      </c>
      <c r="K137" s="220" t="s">
        <v>60</v>
      </c>
      <c r="L137" s="216">
        <f t="shared" ref="L137:L142" si="22">H137/J137</f>
        <v>1</v>
      </c>
      <c r="M137" s="91" t="s">
        <v>61</v>
      </c>
    </row>
    <row r="138" spans="2:13" ht="16.5" x14ac:dyDescent="0.35">
      <c r="B138" s="27" t="s">
        <v>101</v>
      </c>
      <c r="C138" s="48" t="s">
        <v>76</v>
      </c>
      <c r="D138" s="65">
        <v>1</v>
      </c>
      <c r="E138" s="55" t="s">
        <v>22</v>
      </c>
      <c r="F138" s="62">
        <v>150</v>
      </c>
      <c r="G138" s="63" t="s">
        <v>20</v>
      </c>
      <c r="H138" s="65">
        <f t="shared" si="21"/>
        <v>10</v>
      </c>
      <c r="I138" s="55" t="s">
        <v>21</v>
      </c>
      <c r="J138" s="58">
        <v>20</v>
      </c>
      <c r="K138" s="219" t="s">
        <v>60</v>
      </c>
      <c r="L138" s="196">
        <f t="shared" si="22"/>
        <v>0.5</v>
      </c>
      <c r="M138" s="30" t="s">
        <v>61</v>
      </c>
    </row>
    <row r="139" spans="2:13" ht="16.5" x14ac:dyDescent="0.35">
      <c r="B139" s="86" t="s">
        <v>102</v>
      </c>
      <c r="C139" s="56" t="s">
        <v>76</v>
      </c>
      <c r="D139" s="112">
        <v>1</v>
      </c>
      <c r="E139" s="88" t="s">
        <v>22</v>
      </c>
      <c r="F139" s="89">
        <v>150</v>
      </c>
      <c r="G139" s="90" t="s">
        <v>20</v>
      </c>
      <c r="H139" s="112">
        <f t="shared" si="21"/>
        <v>10</v>
      </c>
      <c r="I139" s="88" t="s">
        <v>21</v>
      </c>
      <c r="J139" s="58">
        <v>20</v>
      </c>
      <c r="K139" s="220" t="s">
        <v>60</v>
      </c>
      <c r="L139" s="216">
        <f t="shared" si="22"/>
        <v>0.5</v>
      </c>
      <c r="M139" s="91" t="s">
        <v>61</v>
      </c>
    </row>
    <row r="140" spans="2:13" ht="16.5" x14ac:dyDescent="0.35">
      <c r="B140" s="27" t="s">
        <v>99</v>
      </c>
      <c r="C140" s="48" t="s">
        <v>84</v>
      </c>
      <c r="D140" s="65">
        <v>4</v>
      </c>
      <c r="E140" s="55" t="s">
        <v>22</v>
      </c>
      <c r="F140" s="62">
        <v>150</v>
      </c>
      <c r="G140" s="63" t="s">
        <v>20</v>
      </c>
      <c r="H140" s="65">
        <f t="shared" si="21"/>
        <v>40</v>
      </c>
      <c r="I140" s="55" t="s">
        <v>21</v>
      </c>
      <c r="J140" s="58">
        <v>20</v>
      </c>
      <c r="K140" s="219" t="s">
        <v>60</v>
      </c>
      <c r="L140" s="196">
        <f t="shared" si="22"/>
        <v>2</v>
      </c>
      <c r="M140" s="30" t="s">
        <v>61</v>
      </c>
    </row>
    <row r="141" spans="2:13" ht="17.5" x14ac:dyDescent="0.4">
      <c r="B141" s="92" t="s">
        <v>103</v>
      </c>
      <c r="C141" s="49" t="s">
        <v>84</v>
      </c>
      <c r="D141" s="97">
        <v>4</v>
      </c>
      <c r="E141" s="74" t="s">
        <v>22</v>
      </c>
      <c r="F141" s="59">
        <v>150</v>
      </c>
      <c r="G141" s="60" t="s">
        <v>20</v>
      </c>
      <c r="H141" s="97">
        <f t="shared" si="21"/>
        <v>40</v>
      </c>
      <c r="I141" s="74" t="s">
        <v>21</v>
      </c>
      <c r="J141" s="58">
        <v>20</v>
      </c>
      <c r="K141" s="219" t="s">
        <v>60</v>
      </c>
      <c r="L141" s="215">
        <f t="shared" si="22"/>
        <v>2</v>
      </c>
      <c r="M141" s="84" t="s">
        <v>61</v>
      </c>
    </row>
    <row r="142" spans="2:13" ht="16.5" x14ac:dyDescent="0.35">
      <c r="B142" s="85" t="s">
        <v>104</v>
      </c>
      <c r="C142" s="48" t="s">
        <v>84</v>
      </c>
      <c r="D142" s="65">
        <v>3</v>
      </c>
      <c r="E142" s="55" t="s">
        <v>22</v>
      </c>
      <c r="F142" s="62">
        <v>150</v>
      </c>
      <c r="G142" s="63" t="s">
        <v>20</v>
      </c>
      <c r="H142" s="65">
        <f t="shared" si="21"/>
        <v>30</v>
      </c>
      <c r="I142" s="55" t="s">
        <v>21</v>
      </c>
      <c r="J142" s="58">
        <v>20</v>
      </c>
      <c r="K142" s="219" t="s">
        <v>60</v>
      </c>
      <c r="L142" s="196">
        <f t="shared" si="22"/>
        <v>1.5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0.1</v>
      </c>
      <c r="I144" s="118" t="s">
        <v>21</v>
      </c>
      <c r="J144" s="122">
        <v>1</v>
      </c>
      <c r="K144" s="217" t="s">
        <v>60</v>
      </c>
      <c r="L144" s="195">
        <f>H144/J144</f>
        <v>0.1</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400</v>
      </c>
      <c r="I146" s="118" t="s">
        <v>21</v>
      </c>
      <c r="J146" s="122">
        <v>30</v>
      </c>
      <c r="K146" s="217" t="s">
        <v>60</v>
      </c>
      <c r="L146" s="195">
        <f>H146/J146</f>
        <v>13.333333333333334</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5</v>
      </c>
      <c r="I148" s="118" t="s">
        <v>53</v>
      </c>
      <c r="J148" s="122"/>
      <c r="K148" s="217"/>
      <c r="L148" s="195">
        <f t="shared" ref="L148:L150" si="26">H148</f>
        <v>5</v>
      </c>
      <c r="M148" s="124" t="s">
        <v>53</v>
      </c>
    </row>
    <row r="149" spans="2:13" ht="17" thickBot="1" x14ac:dyDescent="0.4">
      <c r="B149" s="160"/>
      <c r="C149" s="179"/>
      <c r="D149" s="148">
        <v>1</v>
      </c>
      <c r="E149" s="128" t="s">
        <v>52</v>
      </c>
      <c r="F149" s="129">
        <v>100</v>
      </c>
      <c r="G149" s="130" t="s">
        <v>53</v>
      </c>
      <c r="H149" s="148">
        <f t="shared" si="25"/>
        <v>10</v>
      </c>
      <c r="I149" s="128" t="s">
        <v>53</v>
      </c>
      <c r="J149" s="155"/>
      <c r="K149" s="221"/>
      <c r="L149" s="213">
        <f t="shared" si="26"/>
        <v>10</v>
      </c>
      <c r="M149" s="156" t="s">
        <v>53</v>
      </c>
    </row>
    <row r="150" spans="2:13" ht="17" thickTop="1" x14ac:dyDescent="0.35">
      <c r="B150" s="115" t="s">
        <v>54</v>
      </c>
      <c r="C150" s="116"/>
      <c r="D150" s="158">
        <v>2</v>
      </c>
      <c r="E150" s="118" t="s">
        <v>52</v>
      </c>
      <c r="F150" s="119">
        <v>360</v>
      </c>
      <c r="G150" s="120" t="s">
        <v>53</v>
      </c>
      <c r="H150" s="158">
        <f t="shared" si="25"/>
        <v>20</v>
      </c>
      <c r="I150" s="118" t="s">
        <v>53</v>
      </c>
      <c r="J150" s="122"/>
      <c r="K150" s="217"/>
      <c r="L150" s="195">
        <f t="shared" si="26"/>
        <v>20</v>
      </c>
      <c r="M150" s="124" t="s">
        <v>53</v>
      </c>
    </row>
    <row r="151" spans="2:13" ht="17" thickBot="1" x14ac:dyDescent="0.4">
      <c r="B151" s="160"/>
      <c r="C151" s="179"/>
      <c r="D151" s="148">
        <v>4</v>
      </c>
      <c r="E151" s="128" t="s">
        <v>52</v>
      </c>
      <c r="F151" s="129">
        <v>360</v>
      </c>
      <c r="G151" s="130" t="s">
        <v>53</v>
      </c>
      <c r="H151" s="148">
        <f t="shared" si="25"/>
        <v>40</v>
      </c>
      <c r="I151" s="128" t="s">
        <v>53</v>
      </c>
      <c r="J151" s="155"/>
      <c r="K151" s="221"/>
      <c r="L151" s="213">
        <f>H151</f>
        <v>40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82A46-8A22-4994-82E9-B56B195C07F6}">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H14" sqref="H14"/>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12</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1.2000000000000002</v>
      </c>
      <c r="I18" s="118" t="s">
        <v>21</v>
      </c>
      <c r="J18" s="122">
        <v>3</v>
      </c>
      <c r="K18" s="217" t="s">
        <v>60</v>
      </c>
      <c r="L18" s="189">
        <f>H18/J18</f>
        <v>0.40000000000000008</v>
      </c>
      <c r="M18" s="124" t="s">
        <v>61</v>
      </c>
    </row>
    <row r="19" spans="2:13" ht="17" thickBot="1" x14ac:dyDescent="0.4">
      <c r="B19" s="125" t="s">
        <v>125</v>
      </c>
      <c r="C19" s="126" t="s">
        <v>91</v>
      </c>
      <c r="D19" s="127">
        <v>0.2</v>
      </c>
      <c r="E19" s="128" t="s">
        <v>22</v>
      </c>
      <c r="F19" s="129">
        <v>12</v>
      </c>
      <c r="G19" s="130" t="s">
        <v>21</v>
      </c>
      <c r="H19" s="205">
        <f>IF($H$13*D19&lt;=F19,$H$13*D19,F19)</f>
        <v>2.4000000000000004</v>
      </c>
      <c r="I19" s="132" t="s">
        <v>21</v>
      </c>
      <c r="J19" s="133">
        <v>3</v>
      </c>
      <c r="K19" s="218" t="s">
        <v>60</v>
      </c>
      <c r="L19" s="190">
        <f t="shared" ref="L19:L30" si="0">H19/J19</f>
        <v>0.80000000000000016</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2.4000000000000004</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60</v>
      </c>
      <c r="I24" s="55" t="s">
        <v>21</v>
      </c>
      <c r="J24" s="58">
        <v>6</v>
      </c>
      <c r="K24" s="219" t="s">
        <v>60</v>
      </c>
      <c r="L24" s="191">
        <f t="shared" si="0"/>
        <v>10</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0.24</v>
      </c>
      <c r="I26" s="118" t="s">
        <v>21</v>
      </c>
      <c r="J26" s="151">
        <v>1</v>
      </c>
      <c r="K26" s="217" t="s">
        <v>60</v>
      </c>
      <c r="L26" s="192">
        <f t="shared" si="0"/>
        <v>0.24</v>
      </c>
      <c r="M26" s="124" t="s">
        <v>61</v>
      </c>
    </row>
    <row r="27" spans="2:13" ht="16.5" x14ac:dyDescent="0.35">
      <c r="B27" s="26" t="s">
        <v>160</v>
      </c>
      <c r="C27" s="51" t="s">
        <v>77</v>
      </c>
      <c r="D27" s="80">
        <v>0.02</v>
      </c>
      <c r="E27" s="68" t="s">
        <v>22</v>
      </c>
      <c r="F27" s="81">
        <v>1</v>
      </c>
      <c r="G27" s="82" t="s">
        <v>21</v>
      </c>
      <c r="H27" s="203">
        <f t="shared" si="1"/>
        <v>0.24</v>
      </c>
      <c r="I27" s="68" t="s">
        <v>21</v>
      </c>
      <c r="J27" s="61">
        <v>1</v>
      </c>
      <c r="K27" s="220" t="s">
        <v>60</v>
      </c>
      <c r="L27" s="193">
        <f t="shared" si="0"/>
        <v>0.24</v>
      </c>
      <c r="M27" s="45" t="s">
        <v>61</v>
      </c>
    </row>
    <row r="28" spans="2:13" ht="16.5" x14ac:dyDescent="0.35">
      <c r="B28" s="98" t="s">
        <v>161</v>
      </c>
      <c r="C28" s="48" t="s">
        <v>77</v>
      </c>
      <c r="D28" s="69">
        <v>0.02</v>
      </c>
      <c r="E28" s="55" t="s">
        <v>22</v>
      </c>
      <c r="F28" s="62">
        <v>3</v>
      </c>
      <c r="G28" s="63" t="s">
        <v>21</v>
      </c>
      <c r="H28" s="199">
        <f t="shared" si="1"/>
        <v>0.24</v>
      </c>
      <c r="I28" s="55" t="s">
        <v>21</v>
      </c>
      <c r="J28" s="61">
        <v>1</v>
      </c>
      <c r="K28" s="219" t="s">
        <v>60</v>
      </c>
      <c r="L28" s="194">
        <f t="shared" si="0"/>
        <v>0.24</v>
      </c>
      <c r="M28" s="30" t="s">
        <v>61</v>
      </c>
    </row>
    <row r="29" spans="2:13" ht="17" thickBot="1" x14ac:dyDescent="0.4">
      <c r="B29" s="153" t="s">
        <v>124</v>
      </c>
      <c r="C29" s="126" t="s">
        <v>78</v>
      </c>
      <c r="D29" s="146">
        <v>0.04</v>
      </c>
      <c r="E29" s="128" t="s">
        <v>22</v>
      </c>
      <c r="F29" s="129">
        <v>2</v>
      </c>
      <c r="G29" s="130" t="s">
        <v>21</v>
      </c>
      <c r="H29" s="127">
        <f t="shared" si="1"/>
        <v>0.48</v>
      </c>
      <c r="I29" s="128" t="s">
        <v>21</v>
      </c>
      <c r="J29" s="155">
        <v>1</v>
      </c>
      <c r="K29" s="221" t="s">
        <v>60</v>
      </c>
      <c r="L29" s="208">
        <f t="shared" si="0"/>
        <v>0.48</v>
      </c>
      <c r="M29" s="156" t="s">
        <v>61</v>
      </c>
    </row>
    <row r="30" spans="2:13" ht="17" thickTop="1" x14ac:dyDescent="0.35">
      <c r="B30" s="157" t="s">
        <v>156</v>
      </c>
      <c r="C30" s="116" t="s">
        <v>91</v>
      </c>
      <c r="D30" s="158">
        <v>20</v>
      </c>
      <c r="E30" s="118" t="s">
        <v>22</v>
      </c>
      <c r="F30" s="119">
        <v>1000</v>
      </c>
      <c r="G30" s="120" t="s">
        <v>21</v>
      </c>
      <c r="H30" s="202">
        <f t="shared" si="1"/>
        <v>240</v>
      </c>
      <c r="I30" s="118" t="s">
        <v>21</v>
      </c>
      <c r="J30" s="151">
        <v>100</v>
      </c>
      <c r="K30" s="217" t="s">
        <v>60</v>
      </c>
      <c r="L30" s="192">
        <f t="shared" si="0"/>
        <v>2.4</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7.1999999999999993</v>
      </c>
      <c r="I32" s="118" t="s">
        <v>21</v>
      </c>
      <c r="J32" s="151">
        <v>10</v>
      </c>
      <c r="K32" s="217" t="s">
        <v>60</v>
      </c>
      <c r="L32" s="192">
        <f>H32/J32</f>
        <v>0.72</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12</v>
      </c>
      <c r="I34" s="118" t="s">
        <v>34</v>
      </c>
      <c r="J34" s="151">
        <v>4</v>
      </c>
      <c r="K34" s="217" t="s">
        <v>80</v>
      </c>
      <c r="L34" s="192">
        <f t="shared" ref="L34:L37" si="2">H34/J34</f>
        <v>3</v>
      </c>
      <c r="M34" s="124" t="s">
        <v>61</v>
      </c>
    </row>
    <row r="35" spans="2:13" ht="16.5" x14ac:dyDescent="0.35">
      <c r="B35" s="28" t="s">
        <v>163</v>
      </c>
      <c r="C35" s="51" t="s">
        <v>76</v>
      </c>
      <c r="D35" s="97">
        <v>2</v>
      </c>
      <c r="E35" s="74" t="s">
        <v>33</v>
      </c>
      <c r="F35" s="59"/>
      <c r="G35" s="60"/>
      <c r="H35" s="112">
        <f>$H$13*D35</f>
        <v>24</v>
      </c>
      <c r="I35" s="74" t="s">
        <v>34</v>
      </c>
      <c r="J35" s="58">
        <v>4</v>
      </c>
      <c r="K35" s="219" t="s">
        <v>80</v>
      </c>
      <c r="L35" s="209">
        <f t="shared" si="2"/>
        <v>6</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36</v>
      </c>
      <c r="I37" s="163" t="s">
        <v>21</v>
      </c>
      <c r="J37" s="155">
        <v>100</v>
      </c>
      <c r="K37" s="218" t="s">
        <v>80</v>
      </c>
      <c r="L37" s="210">
        <f t="shared" si="2"/>
        <v>0.36</v>
      </c>
      <c r="M37" s="167" t="s">
        <v>61</v>
      </c>
    </row>
    <row r="38" spans="2:13" ht="17" thickTop="1" x14ac:dyDescent="0.35">
      <c r="B38" s="29" t="s">
        <v>165</v>
      </c>
      <c r="C38" s="48" t="s">
        <v>76</v>
      </c>
      <c r="D38" s="65">
        <v>5</v>
      </c>
      <c r="E38" s="55" t="s">
        <v>72</v>
      </c>
      <c r="F38" s="62">
        <v>250</v>
      </c>
      <c r="G38" s="63" t="s">
        <v>61</v>
      </c>
      <c r="H38" s="200">
        <f t="shared" si="3"/>
        <v>60</v>
      </c>
      <c r="I38" s="55" t="s">
        <v>61</v>
      </c>
      <c r="J38" s="61"/>
      <c r="K38" s="219"/>
      <c r="L38" s="194">
        <f t="shared" ref="L38:L40" si="4">H38</f>
        <v>60</v>
      </c>
      <c r="M38" s="30" t="s">
        <v>61</v>
      </c>
    </row>
    <row r="39" spans="2:13" ht="16.5" x14ac:dyDescent="0.35">
      <c r="B39" s="28" t="s">
        <v>166</v>
      </c>
      <c r="C39" s="51" t="s">
        <v>76</v>
      </c>
      <c r="D39" s="97">
        <v>2</v>
      </c>
      <c r="E39" s="74" t="s">
        <v>72</v>
      </c>
      <c r="F39" s="59">
        <v>100</v>
      </c>
      <c r="G39" s="60" t="s">
        <v>61</v>
      </c>
      <c r="H39" s="97">
        <f t="shared" si="3"/>
        <v>24</v>
      </c>
      <c r="I39" s="74" t="s">
        <v>61</v>
      </c>
      <c r="J39" s="58"/>
      <c r="K39" s="219"/>
      <c r="L39" s="209">
        <f t="shared" si="4"/>
        <v>24</v>
      </c>
      <c r="M39" s="84" t="s">
        <v>61</v>
      </c>
    </row>
    <row r="40" spans="2:13" ht="16.5" x14ac:dyDescent="0.35">
      <c r="B40" s="85" t="s">
        <v>167</v>
      </c>
      <c r="C40" s="48" t="s">
        <v>76</v>
      </c>
      <c r="D40" s="65">
        <v>1</v>
      </c>
      <c r="E40" s="55" t="s">
        <v>72</v>
      </c>
      <c r="F40" s="62">
        <v>50</v>
      </c>
      <c r="G40" s="63" t="s">
        <v>61</v>
      </c>
      <c r="H40" s="65">
        <f t="shared" si="3"/>
        <v>12</v>
      </c>
      <c r="I40" s="55" t="s">
        <v>61</v>
      </c>
      <c r="J40" s="58"/>
      <c r="K40" s="219"/>
      <c r="L40" s="191">
        <f t="shared" si="4"/>
        <v>12</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1.7999999999999998</v>
      </c>
      <c r="I42" s="55" t="s">
        <v>21</v>
      </c>
      <c r="J42" s="61">
        <v>5</v>
      </c>
      <c r="K42" s="219" t="s">
        <v>60</v>
      </c>
      <c r="L42" s="194">
        <f>H42/J42</f>
        <v>0.36</v>
      </c>
      <c r="M42" s="30" t="s">
        <v>61</v>
      </c>
    </row>
    <row r="43" spans="2:13" ht="16.5" x14ac:dyDescent="0.35">
      <c r="B43" s="28" t="s">
        <v>139</v>
      </c>
      <c r="C43" s="51" t="s">
        <v>79</v>
      </c>
      <c r="D43" s="95">
        <v>0.5</v>
      </c>
      <c r="E43" s="74" t="s">
        <v>22</v>
      </c>
      <c r="F43" s="59">
        <v>20</v>
      </c>
      <c r="G43" s="60" t="s">
        <v>21</v>
      </c>
      <c r="H43" s="95">
        <f t="shared" si="5"/>
        <v>6</v>
      </c>
      <c r="I43" s="74" t="s">
        <v>21</v>
      </c>
      <c r="J43" s="58"/>
      <c r="K43" s="219"/>
      <c r="L43" s="209"/>
      <c r="M43" s="84"/>
    </row>
    <row r="44" spans="2:13" ht="16.5" x14ac:dyDescent="0.35">
      <c r="B44" s="85" t="s">
        <v>153</v>
      </c>
      <c r="C44" s="48" t="s">
        <v>79</v>
      </c>
      <c r="D44" s="110">
        <v>0.3</v>
      </c>
      <c r="E44" s="55" t="s">
        <v>22</v>
      </c>
      <c r="F44" s="62">
        <v>20</v>
      </c>
      <c r="G44" s="63" t="s">
        <v>21</v>
      </c>
      <c r="H44" s="110">
        <f t="shared" si="5"/>
        <v>3.5999999999999996</v>
      </c>
      <c r="I44" s="55" t="s">
        <v>21</v>
      </c>
      <c r="J44" s="58"/>
      <c r="K44" s="219"/>
      <c r="L44" s="191"/>
      <c r="M44" s="30"/>
    </row>
    <row r="45" spans="2:13" ht="17" thickBot="1" x14ac:dyDescent="0.4">
      <c r="B45" s="153" t="s">
        <v>154</v>
      </c>
      <c r="C45" s="126" t="s">
        <v>79</v>
      </c>
      <c r="D45" s="127">
        <v>0.2</v>
      </c>
      <c r="E45" s="128" t="s">
        <v>22</v>
      </c>
      <c r="F45" s="129">
        <v>20</v>
      </c>
      <c r="G45" s="130" t="s">
        <v>21</v>
      </c>
      <c r="H45" s="148">
        <f t="shared" si="5"/>
        <v>2.4000000000000004</v>
      </c>
      <c r="I45" s="128" t="s">
        <v>21</v>
      </c>
      <c r="J45" s="155"/>
      <c r="K45" s="221"/>
      <c r="L45" s="208"/>
      <c r="M45" s="156"/>
    </row>
    <row r="46" spans="2:13" ht="17" thickTop="1" x14ac:dyDescent="0.35">
      <c r="B46" s="29" t="s">
        <v>169</v>
      </c>
      <c r="C46" s="48" t="s">
        <v>76</v>
      </c>
      <c r="D46" s="65">
        <v>1</v>
      </c>
      <c r="E46" s="55" t="s">
        <v>22</v>
      </c>
      <c r="F46" s="62">
        <v>50</v>
      </c>
      <c r="G46" s="63" t="s">
        <v>21</v>
      </c>
      <c r="H46" s="200">
        <f t="shared" si="5"/>
        <v>12</v>
      </c>
      <c r="I46" s="55" t="s">
        <v>21</v>
      </c>
      <c r="J46" s="61">
        <v>50</v>
      </c>
      <c r="K46" s="219" t="s">
        <v>60</v>
      </c>
      <c r="L46" s="194">
        <f t="shared" ref="L46:L61" si="6">H46/J46</f>
        <v>0.24</v>
      </c>
      <c r="M46" s="30" t="s">
        <v>61</v>
      </c>
    </row>
    <row r="47" spans="2:13" ht="17" thickBot="1" x14ac:dyDescent="0.4">
      <c r="B47" s="153"/>
      <c r="C47" s="126" t="s">
        <v>88</v>
      </c>
      <c r="D47" s="148">
        <v>1</v>
      </c>
      <c r="E47" s="128" t="s">
        <v>22</v>
      </c>
      <c r="F47" s="129">
        <v>50</v>
      </c>
      <c r="G47" s="130" t="s">
        <v>21</v>
      </c>
      <c r="H47" s="148">
        <f t="shared" si="5"/>
        <v>12</v>
      </c>
      <c r="I47" s="128" t="s">
        <v>21</v>
      </c>
      <c r="J47" s="155">
        <f>12.5/5</f>
        <v>2.5</v>
      </c>
      <c r="K47" s="221" t="s">
        <v>60</v>
      </c>
      <c r="L47" s="208">
        <f t="shared" si="6"/>
        <v>4.8</v>
      </c>
      <c r="M47" s="156" t="s">
        <v>61</v>
      </c>
    </row>
    <row r="48" spans="2:13" ht="17" thickTop="1" x14ac:dyDescent="0.35">
      <c r="B48" s="29" t="s">
        <v>26</v>
      </c>
      <c r="C48" s="48" t="s">
        <v>76</v>
      </c>
      <c r="D48" s="65">
        <v>5</v>
      </c>
      <c r="E48" s="66" t="s">
        <v>27</v>
      </c>
      <c r="F48" s="62" t="s">
        <v>28</v>
      </c>
      <c r="G48" s="63"/>
      <c r="H48" s="200">
        <f t="shared" si="5"/>
        <v>60</v>
      </c>
      <c r="I48" s="66" t="s">
        <v>29</v>
      </c>
      <c r="J48" s="61">
        <v>12.5</v>
      </c>
      <c r="K48" s="219" t="s">
        <v>60</v>
      </c>
      <c r="L48" s="194">
        <f t="shared" si="6"/>
        <v>4.8</v>
      </c>
      <c r="M48" s="114" t="s">
        <v>64</v>
      </c>
    </row>
    <row r="49" spans="2:13" ht="16.5" x14ac:dyDescent="0.35">
      <c r="B49" s="28"/>
      <c r="C49" s="51" t="s">
        <v>76</v>
      </c>
      <c r="D49" s="97">
        <v>10</v>
      </c>
      <c r="E49" s="76" t="s">
        <v>27</v>
      </c>
      <c r="F49" s="59" t="s">
        <v>28</v>
      </c>
      <c r="G49" s="60"/>
      <c r="H49" s="97">
        <f t="shared" si="5"/>
        <v>120</v>
      </c>
      <c r="I49" s="76" t="s">
        <v>29</v>
      </c>
      <c r="J49" s="58">
        <v>12.5</v>
      </c>
      <c r="K49" s="219" t="s">
        <v>60</v>
      </c>
      <c r="L49" s="209">
        <f t="shared" si="6"/>
        <v>9.6</v>
      </c>
      <c r="M49" s="96" t="s">
        <v>64</v>
      </c>
    </row>
    <row r="50" spans="2:13" ht="16.5" x14ac:dyDescent="0.35">
      <c r="B50" s="85"/>
      <c r="C50" s="48" t="s">
        <v>76</v>
      </c>
      <c r="D50" s="65">
        <v>15</v>
      </c>
      <c r="E50" s="66" t="s">
        <v>27</v>
      </c>
      <c r="F50" s="62" t="s">
        <v>28</v>
      </c>
      <c r="G50" s="63"/>
      <c r="H50" s="65">
        <f t="shared" si="5"/>
        <v>180</v>
      </c>
      <c r="I50" s="66" t="s">
        <v>29</v>
      </c>
      <c r="J50" s="58">
        <v>12.5</v>
      </c>
      <c r="K50" s="219" t="s">
        <v>60</v>
      </c>
      <c r="L50" s="191">
        <f t="shared" si="6"/>
        <v>14.4</v>
      </c>
      <c r="M50" s="114" t="s">
        <v>64</v>
      </c>
    </row>
    <row r="51" spans="2:13" ht="17" thickBot="1" x14ac:dyDescent="0.4">
      <c r="B51" s="153"/>
      <c r="C51" s="126" t="s">
        <v>76</v>
      </c>
      <c r="D51" s="148">
        <v>20</v>
      </c>
      <c r="E51" s="137" t="s">
        <v>27</v>
      </c>
      <c r="F51" s="129" t="s">
        <v>28</v>
      </c>
      <c r="G51" s="130"/>
      <c r="H51" s="148">
        <f t="shared" si="5"/>
        <v>240</v>
      </c>
      <c r="I51" s="137" t="s">
        <v>29</v>
      </c>
      <c r="J51" s="155">
        <v>12.5</v>
      </c>
      <c r="K51" s="221" t="s">
        <v>60</v>
      </c>
      <c r="L51" s="208">
        <f t="shared" si="6"/>
        <v>19.2</v>
      </c>
      <c r="M51" s="168" t="s">
        <v>64</v>
      </c>
    </row>
    <row r="52" spans="2:13" ht="17" thickTop="1" x14ac:dyDescent="0.35">
      <c r="B52" s="29" t="s">
        <v>30</v>
      </c>
      <c r="C52" s="48" t="s">
        <v>76</v>
      </c>
      <c r="D52" s="65">
        <v>5</v>
      </c>
      <c r="E52" s="66" t="s">
        <v>27</v>
      </c>
      <c r="F52" s="62" t="s">
        <v>28</v>
      </c>
      <c r="G52" s="63"/>
      <c r="H52" s="200">
        <f t="shared" si="5"/>
        <v>60</v>
      </c>
      <c r="I52" s="66" t="s">
        <v>29</v>
      </c>
      <c r="J52" s="61">
        <v>3.2</v>
      </c>
      <c r="K52" s="219" t="s">
        <v>60</v>
      </c>
      <c r="L52" s="194">
        <f t="shared" si="6"/>
        <v>18.75</v>
      </c>
      <c r="M52" s="114" t="s">
        <v>64</v>
      </c>
    </row>
    <row r="53" spans="2:13" ht="19.5" x14ac:dyDescent="0.5">
      <c r="B53" s="28" t="s">
        <v>170</v>
      </c>
      <c r="C53" s="51" t="s">
        <v>76</v>
      </c>
      <c r="D53" s="97">
        <v>10</v>
      </c>
      <c r="E53" s="76" t="s">
        <v>27</v>
      </c>
      <c r="F53" s="59" t="s">
        <v>28</v>
      </c>
      <c r="G53" s="60"/>
      <c r="H53" s="97">
        <f t="shared" si="5"/>
        <v>120</v>
      </c>
      <c r="I53" s="76" t="s">
        <v>29</v>
      </c>
      <c r="J53" s="58">
        <v>3.2</v>
      </c>
      <c r="K53" s="219" t="s">
        <v>60</v>
      </c>
      <c r="L53" s="209">
        <f t="shared" si="6"/>
        <v>37.5</v>
      </c>
      <c r="M53" s="96" t="s">
        <v>64</v>
      </c>
    </row>
    <row r="54" spans="2:13" ht="16.5" x14ac:dyDescent="0.35">
      <c r="B54" s="85"/>
      <c r="C54" s="48" t="s">
        <v>76</v>
      </c>
      <c r="D54" s="65">
        <v>15</v>
      </c>
      <c r="E54" s="66" t="s">
        <v>27</v>
      </c>
      <c r="F54" s="62" t="s">
        <v>28</v>
      </c>
      <c r="G54" s="63"/>
      <c r="H54" s="65">
        <f t="shared" si="5"/>
        <v>180</v>
      </c>
      <c r="I54" s="66" t="s">
        <v>29</v>
      </c>
      <c r="J54" s="58">
        <v>3.2</v>
      </c>
      <c r="K54" s="219" t="s">
        <v>60</v>
      </c>
      <c r="L54" s="191">
        <f t="shared" si="6"/>
        <v>56.25</v>
      </c>
      <c r="M54" s="114" t="s">
        <v>64</v>
      </c>
    </row>
    <row r="55" spans="2:13" ht="17" thickBot="1" x14ac:dyDescent="0.4">
      <c r="B55" s="153"/>
      <c r="C55" s="126" t="s">
        <v>76</v>
      </c>
      <c r="D55" s="148">
        <v>20</v>
      </c>
      <c r="E55" s="137" t="s">
        <v>27</v>
      </c>
      <c r="F55" s="129" t="s">
        <v>28</v>
      </c>
      <c r="G55" s="130"/>
      <c r="H55" s="148">
        <f t="shared" si="5"/>
        <v>240</v>
      </c>
      <c r="I55" s="137" t="s">
        <v>29</v>
      </c>
      <c r="J55" s="155">
        <v>3.2</v>
      </c>
      <c r="K55" s="221" t="s">
        <v>60</v>
      </c>
      <c r="L55" s="208">
        <f t="shared" si="6"/>
        <v>75</v>
      </c>
      <c r="M55" s="168" t="s">
        <v>64</v>
      </c>
    </row>
    <row r="56" spans="2:13" ht="17" thickTop="1" x14ac:dyDescent="0.35">
      <c r="B56" s="115" t="s">
        <v>172</v>
      </c>
      <c r="C56" s="116" t="s">
        <v>91</v>
      </c>
      <c r="D56" s="141">
        <v>0.03</v>
      </c>
      <c r="E56" s="118" t="s">
        <v>22</v>
      </c>
      <c r="F56" s="119">
        <v>1</v>
      </c>
      <c r="G56" s="120" t="s">
        <v>21</v>
      </c>
      <c r="H56" s="192">
        <f t="shared" si="5"/>
        <v>0.36</v>
      </c>
      <c r="I56" s="118" t="s">
        <v>21</v>
      </c>
      <c r="J56" s="151">
        <v>0.1</v>
      </c>
      <c r="K56" s="217" t="s">
        <v>60</v>
      </c>
      <c r="L56" s="192">
        <f t="shared" si="6"/>
        <v>3.5999999999999996</v>
      </c>
      <c r="M56" s="124" t="s">
        <v>61</v>
      </c>
    </row>
    <row r="57" spans="2:13" ht="16.5" x14ac:dyDescent="0.35">
      <c r="B57" s="28" t="s">
        <v>171</v>
      </c>
      <c r="C57" s="51" t="s">
        <v>91</v>
      </c>
      <c r="D57" s="93">
        <v>0.01</v>
      </c>
      <c r="E57" s="74" t="s">
        <v>22</v>
      </c>
      <c r="F57" s="59">
        <v>1</v>
      </c>
      <c r="G57" s="60" t="s">
        <v>21</v>
      </c>
      <c r="H57" s="93">
        <f t="shared" si="5"/>
        <v>0.12</v>
      </c>
      <c r="I57" s="74" t="s">
        <v>21</v>
      </c>
      <c r="J57" s="58">
        <v>0.1</v>
      </c>
      <c r="K57" s="219" t="s">
        <v>60</v>
      </c>
      <c r="L57" s="209">
        <f t="shared" si="6"/>
        <v>1.2</v>
      </c>
      <c r="M57" s="84" t="s">
        <v>61</v>
      </c>
    </row>
    <row r="58" spans="2:13" ht="16.5" x14ac:dyDescent="0.35">
      <c r="B58" s="85" t="s">
        <v>174</v>
      </c>
      <c r="C58" s="48" t="s">
        <v>78</v>
      </c>
      <c r="D58" s="69">
        <v>0.05</v>
      </c>
      <c r="E58" s="55" t="s">
        <v>32</v>
      </c>
      <c r="F58" s="77">
        <v>2.5</v>
      </c>
      <c r="G58" s="63" t="s">
        <v>21</v>
      </c>
      <c r="H58" s="69">
        <f t="shared" si="5"/>
        <v>0.60000000000000009</v>
      </c>
      <c r="I58" s="55" t="s">
        <v>21</v>
      </c>
      <c r="J58" s="58">
        <v>0.1</v>
      </c>
      <c r="K58" s="219" t="s">
        <v>60</v>
      </c>
      <c r="L58" s="191">
        <f t="shared" si="6"/>
        <v>6.0000000000000009</v>
      </c>
      <c r="M58" s="30" t="s">
        <v>61</v>
      </c>
    </row>
    <row r="59" spans="2:13" ht="16.5" x14ac:dyDescent="0.35">
      <c r="B59" s="28" t="s">
        <v>173</v>
      </c>
      <c r="C59" s="51" t="s">
        <v>78</v>
      </c>
      <c r="D59" s="95">
        <v>0.1</v>
      </c>
      <c r="E59" s="74" t="s">
        <v>22</v>
      </c>
      <c r="F59" s="94">
        <v>2.5</v>
      </c>
      <c r="G59" s="60" t="s">
        <v>21</v>
      </c>
      <c r="H59" s="95">
        <f t="shared" si="5"/>
        <v>1.2000000000000002</v>
      </c>
      <c r="I59" s="74" t="s">
        <v>21</v>
      </c>
      <c r="J59" s="58">
        <v>1</v>
      </c>
      <c r="K59" s="219" t="s">
        <v>60</v>
      </c>
      <c r="L59" s="209">
        <f t="shared" si="6"/>
        <v>1.2000000000000002</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0.12</v>
      </c>
      <c r="I61" s="128" t="s">
        <v>21</v>
      </c>
      <c r="J61" s="155">
        <v>1</v>
      </c>
      <c r="K61" s="221" t="s">
        <v>60</v>
      </c>
      <c r="L61" s="208">
        <f t="shared" si="6"/>
        <v>0.12</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6000</v>
      </c>
      <c r="G64" s="120" t="s">
        <v>34</v>
      </c>
      <c r="H64" s="158">
        <f t="shared" si="5"/>
        <v>1200</v>
      </c>
      <c r="I64" s="118" t="s">
        <v>34</v>
      </c>
      <c r="J64" s="122">
        <v>10</v>
      </c>
      <c r="K64" s="217" t="s">
        <v>60</v>
      </c>
      <c r="L64" s="189">
        <f t="shared" ref="L64:L76" si="7">H64/J64</f>
        <v>120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1.2000000000000002</v>
      </c>
      <c r="I66" s="55" t="s">
        <v>21</v>
      </c>
      <c r="J66" s="58">
        <v>2</v>
      </c>
      <c r="K66" s="219" t="s">
        <v>60</v>
      </c>
      <c r="L66" s="191">
        <f t="shared" si="7"/>
        <v>0.60000000000000009</v>
      </c>
      <c r="M66" s="30" t="s">
        <v>61</v>
      </c>
    </row>
    <row r="67" spans="2:13" ht="17" thickBot="1" x14ac:dyDescent="0.4">
      <c r="B67" s="153" t="s">
        <v>89</v>
      </c>
      <c r="C67" s="126" t="s">
        <v>76</v>
      </c>
      <c r="D67" s="127">
        <v>0.3</v>
      </c>
      <c r="E67" s="128" t="s">
        <v>22</v>
      </c>
      <c r="F67" s="129">
        <v>20</v>
      </c>
      <c r="G67" s="130" t="s">
        <v>21</v>
      </c>
      <c r="H67" s="127">
        <f t="shared" si="5"/>
        <v>3.5999999999999996</v>
      </c>
      <c r="I67" s="128" t="s">
        <v>21</v>
      </c>
      <c r="J67" s="155">
        <v>2</v>
      </c>
      <c r="K67" s="221" t="s">
        <v>60</v>
      </c>
      <c r="L67" s="208">
        <f t="shared" si="7"/>
        <v>1.7999999999999998</v>
      </c>
      <c r="M67" s="156" t="s">
        <v>61</v>
      </c>
    </row>
    <row r="68" spans="2:13" ht="17" thickTop="1" x14ac:dyDescent="0.35">
      <c r="B68" s="136" t="s">
        <v>81</v>
      </c>
      <c r="C68" s="170" t="s">
        <v>77</v>
      </c>
      <c r="D68" s="158">
        <v>1</v>
      </c>
      <c r="E68" s="118" t="s">
        <v>33</v>
      </c>
      <c r="F68" s="119">
        <v>50</v>
      </c>
      <c r="G68" s="120" t="s">
        <v>34</v>
      </c>
      <c r="H68" s="158">
        <f t="shared" si="5"/>
        <v>12</v>
      </c>
      <c r="I68" s="118" t="s">
        <v>34</v>
      </c>
      <c r="J68" s="122">
        <v>50</v>
      </c>
      <c r="K68" s="217" t="s">
        <v>80</v>
      </c>
      <c r="L68" s="189">
        <f t="shared" si="7"/>
        <v>0.24</v>
      </c>
      <c r="M68" s="124" t="s">
        <v>61</v>
      </c>
    </row>
    <row r="69" spans="2:13" ht="17" thickBot="1" x14ac:dyDescent="0.4">
      <c r="B69" s="153" t="s">
        <v>82</v>
      </c>
      <c r="C69" s="126" t="s">
        <v>83</v>
      </c>
      <c r="D69" s="148">
        <v>2</v>
      </c>
      <c r="E69" s="128" t="s">
        <v>33</v>
      </c>
      <c r="F69" s="129">
        <v>100</v>
      </c>
      <c r="G69" s="130" t="s">
        <v>34</v>
      </c>
      <c r="H69" s="148">
        <f t="shared" si="5"/>
        <v>24</v>
      </c>
      <c r="I69" s="128" t="s">
        <v>34</v>
      </c>
      <c r="J69" s="155">
        <v>50</v>
      </c>
      <c r="K69" s="221" t="s">
        <v>80</v>
      </c>
      <c r="L69" s="208">
        <f t="shared" si="7"/>
        <v>0.48</v>
      </c>
      <c r="M69" s="156" t="s">
        <v>61</v>
      </c>
    </row>
    <row r="70" spans="2:13" ht="17" thickTop="1" x14ac:dyDescent="0.35">
      <c r="B70" s="136" t="s">
        <v>36</v>
      </c>
      <c r="C70" s="170" t="s">
        <v>76</v>
      </c>
      <c r="D70" s="141">
        <v>0.01</v>
      </c>
      <c r="E70" s="118" t="s">
        <v>22</v>
      </c>
      <c r="F70" s="149">
        <v>0.2</v>
      </c>
      <c r="G70" s="120" t="s">
        <v>21</v>
      </c>
      <c r="H70" s="141">
        <f t="shared" si="5"/>
        <v>0.12</v>
      </c>
      <c r="I70" s="118" t="s">
        <v>21</v>
      </c>
      <c r="J70" s="122">
        <v>0.1</v>
      </c>
      <c r="K70" s="217" t="s">
        <v>60</v>
      </c>
      <c r="L70" s="189">
        <f t="shared" si="7"/>
        <v>1.2</v>
      </c>
      <c r="M70" s="124" t="s">
        <v>61</v>
      </c>
    </row>
    <row r="71" spans="2:13" ht="17" thickBot="1" x14ac:dyDescent="0.4">
      <c r="B71" s="153" t="s">
        <v>177</v>
      </c>
      <c r="C71" s="126" t="s">
        <v>76</v>
      </c>
      <c r="D71" s="146">
        <v>0.02</v>
      </c>
      <c r="E71" s="128" t="s">
        <v>22</v>
      </c>
      <c r="F71" s="129">
        <v>1</v>
      </c>
      <c r="G71" s="130" t="s">
        <v>115</v>
      </c>
      <c r="H71" s="127">
        <f t="shared" si="5"/>
        <v>0.24</v>
      </c>
      <c r="I71" s="128" t="s">
        <v>21</v>
      </c>
      <c r="J71" s="155">
        <v>0.1</v>
      </c>
      <c r="K71" s="221" t="s">
        <v>60</v>
      </c>
      <c r="L71" s="208">
        <f t="shared" si="7"/>
        <v>2.4</v>
      </c>
      <c r="M71" s="156" t="s">
        <v>61</v>
      </c>
    </row>
    <row r="72" spans="2:13" ht="17" thickTop="1" x14ac:dyDescent="0.35">
      <c r="B72" s="136" t="s">
        <v>37</v>
      </c>
      <c r="C72" s="170" t="s">
        <v>76</v>
      </c>
      <c r="D72" s="158">
        <v>15</v>
      </c>
      <c r="E72" s="118" t="s">
        <v>38</v>
      </c>
      <c r="F72" s="119">
        <v>1500</v>
      </c>
      <c r="G72" s="120" t="s">
        <v>178</v>
      </c>
      <c r="H72" s="158">
        <f t="shared" si="5"/>
        <v>180</v>
      </c>
      <c r="I72" s="118" t="s">
        <v>21</v>
      </c>
      <c r="J72" s="122">
        <v>25</v>
      </c>
      <c r="K72" s="217" t="s">
        <v>60</v>
      </c>
      <c r="L72" s="189">
        <f t="shared" si="7"/>
        <v>7.2</v>
      </c>
      <c r="M72" s="124" t="s">
        <v>61</v>
      </c>
    </row>
    <row r="73" spans="2:13" ht="17" thickBot="1" x14ac:dyDescent="0.4">
      <c r="B73" s="153" t="s">
        <v>179</v>
      </c>
      <c r="C73" s="126" t="s">
        <v>76</v>
      </c>
      <c r="D73" s="148">
        <v>20</v>
      </c>
      <c r="E73" s="128" t="s">
        <v>38</v>
      </c>
      <c r="F73" s="129">
        <v>1500</v>
      </c>
      <c r="G73" s="130" t="s">
        <v>178</v>
      </c>
      <c r="H73" s="148">
        <f t="shared" si="5"/>
        <v>240</v>
      </c>
      <c r="I73" s="128" t="s">
        <v>21</v>
      </c>
      <c r="J73" s="155">
        <v>25</v>
      </c>
      <c r="K73" s="221" t="s">
        <v>60</v>
      </c>
      <c r="L73" s="208">
        <f t="shared" si="7"/>
        <v>9.6</v>
      </c>
      <c r="M73" s="156" t="s">
        <v>61</v>
      </c>
    </row>
    <row r="74" spans="2:13" ht="17" thickTop="1" x14ac:dyDescent="0.35">
      <c r="B74" s="157" t="s">
        <v>180</v>
      </c>
      <c r="C74" s="116" t="s">
        <v>76</v>
      </c>
      <c r="D74" s="141">
        <v>0.02</v>
      </c>
      <c r="E74" s="118" t="s">
        <v>22</v>
      </c>
      <c r="F74" s="119">
        <v>1</v>
      </c>
      <c r="G74" s="120" t="s">
        <v>21</v>
      </c>
      <c r="H74" s="117">
        <f t="shared" si="5"/>
        <v>0.24</v>
      </c>
      <c r="I74" s="118" t="s">
        <v>21</v>
      </c>
      <c r="J74" s="122">
        <v>1</v>
      </c>
      <c r="K74" s="217" t="s">
        <v>60</v>
      </c>
      <c r="L74" s="189">
        <f t="shared" si="7"/>
        <v>0.24</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24</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12</v>
      </c>
      <c r="I80" s="118" t="s">
        <v>21</v>
      </c>
      <c r="J80" s="122">
        <v>50</v>
      </c>
      <c r="K80" s="217" t="s">
        <v>60</v>
      </c>
      <c r="L80" s="189">
        <f t="shared" si="8"/>
        <v>0.24</v>
      </c>
      <c r="M80" s="124" t="s">
        <v>61</v>
      </c>
    </row>
    <row r="81" spans="2:13" ht="16.5" x14ac:dyDescent="0.35">
      <c r="B81" s="28"/>
      <c r="C81" s="51" t="s">
        <v>76</v>
      </c>
      <c r="D81" s="97">
        <v>2</v>
      </c>
      <c r="E81" s="74" t="s">
        <v>22</v>
      </c>
      <c r="F81" s="59">
        <v>100</v>
      </c>
      <c r="G81" s="60" t="s">
        <v>21</v>
      </c>
      <c r="H81" s="97">
        <f t="shared" si="5"/>
        <v>24</v>
      </c>
      <c r="I81" s="74" t="s">
        <v>21</v>
      </c>
      <c r="J81" s="58">
        <v>50</v>
      </c>
      <c r="K81" s="219" t="s">
        <v>60</v>
      </c>
      <c r="L81" s="209">
        <f t="shared" si="8"/>
        <v>0.48</v>
      </c>
      <c r="M81" s="84" t="s">
        <v>61</v>
      </c>
    </row>
    <row r="82" spans="2:13" ht="16.5" x14ac:dyDescent="0.35">
      <c r="B82" s="27" t="s">
        <v>182</v>
      </c>
      <c r="C82" s="53" t="s">
        <v>84</v>
      </c>
      <c r="D82" s="65">
        <v>4</v>
      </c>
      <c r="E82" s="55" t="s">
        <v>22</v>
      </c>
      <c r="F82" s="62">
        <v>250</v>
      </c>
      <c r="G82" s="63" t="s">
        <v>21</v>
      </c>
      <c r="H82" s="65">
        <f t="shared" si="5"/>
        <v>48</v>
      </c>
      <c r="I82" s="55" t="s">
        <v>21</v>
      </c>
      <c r="J82" s="58">
        <v>50</v>
      </c>
      <c r="K82" s="219" t="s">
        <v>60</v>
      </c>
      <c r="L82" s="191">
        <f t="shared" si="8"/>
        <v>0.96</v>
      </c>
      <c r="M82" s="30" t="s">
        <v>61</v>
      </c>
    </row>
    <row r="83" spans="2:13" ht="17" thickBot="1" x14ac:dyDescent="0.4">
      <c r="B83" s="153"/>
      <c r="C83" s="126" t="s">
        <v>84</v>
      </c>
      <c r="D83" s="148">
        <v>5</v>
      </c>
      <c r="E83" s="128" t="s">
        <v>22</v>
      </c>
      <c r="F83" s="129">
        <v>250</v>
      </c>
      <c r="G83" s="130" t="s">
        <v>21</v>
      </c>
      <c r="H83" s="148">
        <f t="shared" si="5"/>
        <v>60</v>
      </c>
      <c r="I83" s="128" t="s">
        <v>21</v>
      </c>
      <c r="J83" s="155">
        <v>50</v>
      </c>
      <c r="K83" s="221" t="s">
        <v>60</v>
      </c>
      <c r="L83" s="208">
        <f t="shared" si="8"/>
        <v>1.2</v>
      </c>
      <c r="M83" s="156" t="s">
        <v>61</v>
      </c>
    </row>
    <row r="84" spans="2:13" ht="17" thickTop="1" x14ac:dyDescent="0.35">
      <c r="B84" s="136" t="s">
        <v>140</v>
      </c>
      <c r="C84" s="170" t="s">
        <v>76</v>
      </c>
      <c r="D84" s="158">
        <v>60</v>
      </c>
      <c r="E84" s="118" t="s">
        <v>22</v>
      </c>
      <c r="F84" s="119">
        <v>4500</v>
      </c>
      <c r="G84" s="120" t="s">
        <v>21</v>
      </c>
      <c r="H84" s="158">
        <f t="shared" si="5"/>
        <v>720</v>
      </c>
      <c r="I84" s="118" t="s">
        <v>21</v>
      </c>
      <c r="J84" s="122">
        <v>100</v>
      </c>
      <c r="K84" s="217" t="s">
        <v>60</v>
      </c>
      <c r="L84" s="189">
        <f t="shared" si="8"/>
        <v>7.2</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36</v>
      </c>
      <c r="G86" s="120" t="s">
        <v>21</v>
      </c>
      <c r="H86" s="158">
        <f t="shared" si="5"/>
        <v>12</v>
      </c>
      <c r="I86" s="118" t="s">
        <v>21</v>
      </c>
      <c r="J86" s="122">
        <v>20</v>
      </c>
      <c r="K86" s="217" t="s">
        <v>60</v>
      </c>
      <c r="L86" s="189">
        <f t="shared" ref="L86:L88" si="9">H86/J86</f>
        <v>0.6</v>
      </c>
      <c r="M86" s="124" t="s">
        <v>61</v>
      </c>
    </row>
    <row r="87" spans="2:13" ht="16.5" x14ac:dyDescent="0.35">
      <c r="B87" s="28" t="s">
        <v>149</v>
      </c>
      <c r="C87" s="51" t="s">
        <v>78</v>
      </c>
      <c r="D87" s="97">
        <v>2</v>
      </c>
      <c r="E87" s="74" t="s">
        <v>22</v>
      </c>
      <c r="F87" s="59">
        <f>3*H13</f>
        <v>36</v>
      </c>
      <c r="G87" s="60" t="s">
        <v>21</v>
      </c>
      <c r="H87" s="97">
        <f t="shared" si="5"/>
        <v>24</v>
      </c>
      <c r="I87" s="74" t="s">
        <v>21</v>
      </c>
      <c r="J87" s="58">
        <v>20</v>
      </c>
      <c r="K87" s="219" t="s">
        <v>60</v>
      </c>
      <c r="L87" s="209">
        <f t="shared" si="9"/>
        <v>1.2</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0.60000000000000009</v>
      </c>
      <c r="I90" s="118" t="s">
        <v>21</v>
      </c>
      <c r="J90" s="122">
        <v>2</v>
      </c>
      <c r="K90" s="217" t="s">
        <v>60</v>
      </c>
      <c r="L90" s="189">
        <f t="shared" ref="L90:L117" si="10">H90/J90</f>
        <v>0.30000000000000004</v>
      </c>
      <c r="M90" s="124" t="s">
        <v>61</v>
      </c>
    </row>
    <row r="91" spans="2:13" ht="16.5" x14ac:dyDescent="0.35">
      <c r="B91" s="86" t="s">
        <v>107</v>
      </c>
      <c r="C91" s="56" t="s">
        <v>77</v>
      </c>
      <c r="D91" s="111">
        <v>0.1</v>
      </c>
      <c r="E91" s="88" t="s">
        <v>22</v>
      </c>
      <c r="F91" s="89">
        <v>4</v>
      </c>
      <c r="G91" s="90" t="s">
        <v>21</v>
      </c>
      <c r="H91" s="111">
        <f t="shared" si="5"/>
        <v>1.2000000000000002</v>
      </c>
      <c r="I91" s="88" t="s">
        <v>21</v>
      </c>
      <c r="J91" s="58">
        <v>2</v>
      </c>
      <c r="K91" s="220" t="s">
        <v>60</v>
      </c>
      <c r="L91" s="212">
        <f t="shared" si="10"/>
        <v>0.60000000000000009</v>
      </c>
      <c r="M91" s="91" t="s">
        <v>61</v>
      </c>
    </row>
    <row r="92" spans="2:13" ht="16.5" x14ac:dyDescent="0.35">
      <c r="B92" s="27" t="s">
        <v>108</v>
      </c>
      <c r="C92" s="48" t="s">
        <v>77</v>
      </c>
      <c r="D92" s="110">
        <v>0.1</v>
      </c>
      <c r="E92" s="55" t="s">
        <v>22</v>
      </c>
      <c r="F92" s="62">
        <v>2</v>
      </c>
      <c r="G92" s="63" t="s">
        <v>21</v>
      </c>
      <c r="H92" s="110">
        <f t="shared" si="5"/>
        <v>1.2000000000000002</v>
      </c>
      <c r="I92" s="55" t="s">
        <v>21</v>
      </c>
      <c r="J92" s="58">
        <v>2</v>
      </c>
      <c r="K92" s="219" t="s">
        <v>60</v>
      </c>
      <c r="L92" s="191">
        <f t="shared" si="10"/>
        <v>0.60000000000000009</v>
      </c>
      <c r="M92" s="30" t="s">
        <v>61</v>
      </c>
    </row>
    <row r="93" spans="2:13" ht="17" thickBot="1" x14ac:dyDescent="0.4">
      <c r="B93" s="180"/>
      <c r="C93" s="161" t="s">
        <v>88</v>
      </c>
      <c r="D93" s="181">
        <v>0.1</v>
      </c>
      <c r="E93" s="163" t="s">
        <v>22</v>
      </c>
      <c r="F93" s="164">
        <v>2</v>
      </c>
      <c r="G93" s="165" t="s">
        <v>21</v>
      </c>
      <c r="H93" s="181">
        <f t="shared" si="5"/>
        <v>1.2000000000000002</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300</v>
      </c>
      <c r="I94" s="118" t="s">
        <v>21</v>
      </c>
      <c r="J94" s="122">
        <v>40</v>
      </c>
      <c r="K94" s="217" t="s">
        <v>60</v>
      </c>
      <c r="L94" s="189">
        <f t="shared" si="10"/>
        <v>7.5</v>
      </c>
      <c r="M94" s="124" t="s">
        <v>61</v>
      </c>
    </row>
    <row r="95" spans="2:13" ht="17" thickBot="1" x14ac:dyDescent="0.4">
      <c r="B95" s="153" t="s">
        <v>130</v>
      </c>
      <c r="C95" s="126" t="s">
        <v>76</v>
      </c>
      <c r="D95" s="148">
        <v>50</v>
      </c>
      <c r="E95" s="128" t="s">
        <v>22</v>
      </c>
      <c r="F95" s="129">
        <v>2000</v>
      </c>
      <c r="G95" s="130" t="s">
        <v>21</v>
      </c>
      <c r="H95" s="148">
        <f t="shared" si="5"/>
        <v>600</v>
      </c>
      <c r="I95" s="128" t="s">
        <v>21</v>
      </c>
      <c r="J95" s="155">
        <v>40</v>
      </c>
      <c r="K95" s="221" t="s">
        <v>60</v>
      </c>
      <c r="L95" s="208">
        <f t="shared" si="10"/>
        <v>15</v>
      </c>
      <c r="M95" s="156" t="s">
        <v>61</v>
      </c>
    </row>
    <row r="96" spans="2:13" ht="17" thickTop="1" x14ac:dyDescent="0.35">
      <c r="B96" s="136" t="s">
        <v>39</v>
      </c>
      <c r="C96" s="170" t="s">
        <v>76</v>
      </c>
      <c r="D96" s="141">
        <v>0.25</v>
      </c>
      <c r="E96" s="118" t="s">
        <v>40</v>
      </c>
      <c r="F96" s="143"/>
      <c r="G96" s="120"/>
      <c r="H96" s="141">
        <f t="shared" ref="H96:H99" si="11">$H$13*D96</f>
        <v>3</v>
      </c>
      <c r="I96" s="118" t="s">
        <v>41</v>
      </c>
      <c r="J96" s="122">
        <v>0.2</v>
      </c>
      <c r="K96" s="217" t="s">
        <v>138</v>
      </c>
      <c r="L96" s="189">
        <f t="shared" si="10"/>
        <v>15</v>
      </c>
      <c r="M96" s="124" t="s">
        <v>61</v>
      </c>
    </row>
    <row r="97" spans="2:13" ht="16.5" x14ac:dyDescent="0.35">
      <c r="B97" s="28" t="s">
        <v>183</v>
      </c>
      <c r="C97" s="51" t="s">
        <v>76</v>
      </c>
      <c r="D97" s="95">
        <v>0.5</v>
      </c>
      <c r="E97" s="74" t="s">
        <v>40</v>
      </c>
      <c r="F97" s="59"/>
      <c r="G97" s="60"/>
      <c r="H97" s="95">
        <f t="shared" si="11"/>
        <v>6</v>
      </c>
      <c r="I97" s="74" t="s">
        <v>41</v>
      </c>
      <c r="J97" s="58">
        <v>0.2</v>
      </c>
      <c r="K97" s="219" t="s">
        <v>138</v>
      </c>
      <c r="L97" s="215">
        <f t="shared" si="10"/>
        <v>30</v>
      </c>
      <c r="M97" s="84" t="s">
        <v>61</v>
      </c>
    </row>
    <row r="98" spans="2:13" ht="16.5" x14ac:dyDescent="0.35">
      <c r="B98" s="85" t="s">
        <v>184</v>
      </c>
      <c r="C98" s="48" t="s">
        <v>76</v>
      </c>
      <c r="D98" s="69">
        <v>0.75</v>
      </c>
      <c r="E98" s="55" t="s">
        <v>40</v>
      </c>
      <c r="F98" s="62"/>
      <c r="G98" s="63"/>
      <c r="H98" s="69">
        <f t="shared" si="11"/>
        <v>9</v>
      </c>
      <c r="I98" s="55" t="s">
        <v>41</v>
      </c>
      <c r="J98" s="58">
        <v>0.2</v>
      </c>
      <c r="K98" s="219" t="s">
        <v>138</v>
      </c>
      <c r="L98" s="196">
        <f t="shared" si="10"/>
        <v>45</v>
      </c>
      <c r="M98" s="30" t="s">
        <v>61</v>
      </c>
    </row>
    <row r="99" spans="2:13" ht="17" thickBot="1" x14ac:dyDescent="0.4">
      <c r="B99" s="153"/>
      <c r="C99" s="126" t="s">
        <v>76</v>
      </c>
      <c r="D99" s="148">
        <v>1</v>
      </c>
      <c r="E99" s="128" t="s">
        <v>40</v>
      </c>
      <c r="F99" s="129"/>
      <c r="G99" s="130"/>
      <c r="H99" s="148">
        <f t="shared" si="11"/>
        <v>12</v>
      </c>
      <c r="I99" s="128" t="s">
        <v>41</v>
      </c>
      <c r="J99" s="155">
        <v>0.2</v>
      </c>
      <c r="K99" s="221" t="s">
        <v>138</v>
      </c>
      <c r="L99" s="213">
        <f t="shared" si="10"/>
        <v>60</v>
      </c>
      <c r="M99" s="156" t="s">
        <v>61</v>
      </c>
    </row>
    <row r="100" spans="2:13" ht="17" thickTop="1" x14ac:dyDescent="0.35">
      <c r="B100" s="136" t="s">
        <v>122</v>
      </c>
      <c r="C100" s="170" t="s">
        <v>77</v>
      </c>
      <c r="D100" s="158">
        <v>2</v>
      </c>
      <c r="E100" s="118" t="s">
        <v>22</v>
      </c>
      <c r="F100" s="119">
        <v>125</v>
      </c>
      <c r="G100" s="120" t="s">
        <v>21</v>
      </c>
      <c r="H100" s="158">
        <f t="shared" si="5"/>
        <v>24</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6</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0.60000000000000009</v>
      </c>
      <c r="I102" s="118" t="s">
        <v>21</v>
      </c>
      <c r="J102" s="122">
        <v>5</v>
      </c>
      <c r="K102" s="217" t="s">
        <v>60</v>
      </c>
      <c r="L102" s="195">
        <f t="shared" si="10"/>
        <v>0.12000000000000002</v>
      </c>
      <c r="M102" s="124" t="s">
        <v>61</v>
      </c>
    </row>
    <row r="103" spans="2:13" ht="16.5" x14ac:dyDescent="0.35">
      <c r="B103" s="28" t="s">
        <v>85</v>
      </c>
      <c r="C103" s="51" t="s">
        <v>76</v>
      </c>
      <c r="D103" s="95">
        <v>0.1</v>
      </c>
      <c r="E103" s="74" t="s">
        <v>22</v>
      </c>
      <c r="F103" s="59">
        <v>2</v>
      </c>
      <c r="G103" s="60" t="s">
        <v>21</v>
      </c>
      <c r="H103" s="95">
        <f t="shared" si="5"/>
        <v>1.2000000000000002</v>
      </c>
      <c r="I103" s="74" t="s">
        <v>21</v>
      </c>
      <c r="J103" s="58">
        <v>5</v>
      </c>
      <c r="K103" s="219" t="s">
        <v>60</v>
      </c>
      <c r="L103" s="215">
        <f t="shared" si="10"/>
        <v>0.24000000000000005</v>
      </c>
      <c r="M103" s="84" t="s">
        <v>61</v>
      </c>
    </row>
    <row r="104" spans="2:13" ht="16.5" x14ac:dyDescent="0.35">
      <c r="B104" s="85" t="s">
        <v>86</v>
      </c>
      <c r="C104" s="48" t="s">
        <v>83</v>
      </c>
      <c r="D104" s="110">
        <v>0.3</v>
      </c>
      <c r="E104" s="55" t="s">
        <v>22</v>
      </c>
      <c r="F104" s="62">
        <v>10</v>
      </c>
      <c r="G104" s="63" t="s">
        <v>21</v>
      </c>
      <c r="H104" s="110">
        <f t="shared" si="5"/>
        <v>3.5999999999999996</v>
      </c>
      <c r="I104" s="55" t="s">
        <v>21</v>
      </c>
      <c r="J104" s="58">
        <v>5</v>
      </c>
      <c r="K104" s="219" t="s">
        <v>60</v>
      </c>
      <c r="L104" s="196">
        <f t="shared" si="10"/>
        <v>0.72</v>
      </c>
      <c r="M104" s="30" t="s">
        <v>61</v>
      </c>
    </row>
    <row r="105" spans="2:13" ht="16.5" x14ac:dyDescent="0.35">
      <c r="B105" s="28" t="s">
        <v>87</v>
      </c>
      <c r="C105" s="51" t="s">
        <v>88</v>
      </c>
      <c r="D105" s="93">
        <v>0.25</v>
      </c>
      <c r="E105" s="74" t="s">
        <v>22</v>
      </c>
      <c r="F105" s="59">
        <v>20</v>
      </c>
      <c r="G105" s="60" t="s">
        <v>21</v>
      </c>
      <c r="H105" s="93">
        <f t="shared" si="5"/>
        <v>3</v>
      </c>
      <c r="I105" s="74" t="s">
        <v>21</v>
      </c>
      <c r="J105" s="58">
        <v>2</v>
      </c>
      <c r="K105" s="219" t="s">
        <v>60</v>
      </c>
      <c r="L105" s="215">
        <f t="shared" si="10"/>
        <v>1.5</v>
      </c>
      <c r="M105" s="84" t="s">
        <v>61</v>
      </c>
    </row>
    <row r="106" spans="2:13" ht="16.5" x14ac:dyDescent="0.35">
      <c r="B106" s="85" t="s">
        <v>90</v>
      </c>
      <c r="C106" s="48" t="s">
        <v>76</v>
      </c>
      <c r="D106" s="110">
        <v>0.2</v>
      </c>
      <c r="E106" s="55" t="s">
        <v>22</v>
      </c>
      <c r="F106" s="62">
        <v>10</v>
      </c>
      <c r="G106" s="63" t="s">
        <v>21</v>
      </c>
      <c r="H106" s="65">
        <f t="shared" ref="H106:H117" si="12">IF($H$13*D106&lt;=F106,$H$13*D106,F106)</f>
        <v>2.4000000000000004</v>
      </c>
      <c r="I106" s="55" t="s">
        <v>21</v>
      </c>
      <c r="J106" s="58">
        <v>5</v>
      </c>
      <c r="K106" s="219" t="s">
        <v>60</v>
      </c>
      <c r="L106" s="196">
        <f t="shared" si="10"/>
        <v>0.48000000000000009</v>
      </c>
      <c r="M106" s="30" t="s">
        <v>61</v>
      </c>
    </row>
    <row r="107" spans="2:13" ht="17" thickBot="1" x14ac:dyDescent="0.4">
      <c r="B107" s="125"/>
      <c r="C107" s="179" t="s">
        <v>76</v>
      </c>
      <c r="D107" s="127">
        <v>0.3</v>
      </c>
      <c r="E107" s="128" t="s">
        <v>22</v>
      </c>
      <c r="F107" s="129">
        <v>10</v>
      </c>
      <c r="G107" s="130" t="s">
        <v>21</v>
      </c>
      <c r="H107" s="127">
        <f t="shared" si="12"/>
        <v>3.5999999999999996</v>
      </c>
      <c r="I107" s="128" t="s">
        <v>21</v>
      </c>
      <c r="J107" s="155">
        <v>5</v>
      </c>
      <c r="K107" s="221" t="s">
        <v>60</v>
      </c>
      <c r="L107" s="213">
        <f t="shared" si="10"/>
        <v>0.72</v>
      </c>
      <c r="M107" s="156" t="s">
        <v>61</v>
      </c>
    </row>
    <row r="108" spans="2:13" ht="17" thickTop="1" x14ac:dyDescent="0.35">
      <c r="B108" s="115" t="s">
        <v>92</v>
      </c>
      <c r="C108" s="116" t="s">
        <v>91</v>
      </c>
      <c r="D108" s="158">
        <v>50</v>
      </c>
      <c r="E108" s="118" t="s">
        <v>33</v>
      </c>
      <c r="F108" s="119">
        <f>50*H13</f>
        <v>600</v>
      </c>
      <c r="G108" s="120" t="s">
        <v>34</v>
      </c>
      <c r="H108" s="158">
        <f t="shared" si="12"/>
        <v>600</v>
      </c>
      <c r="I108" s="118" t="s">
        <v>34</v>
      </c>
      <c r="J108" s="122">
        <v>1</v>
      </c>
      <c r="K108" s="217" t="s">
        <v>60</v>
      </c>
      <c r="L108" s="195">
        <f t="shared" si="10"/>
        <v>600</v>
      </c>
      <c r="M108" s="124" t="s">
        <v>61</v>
      </c>
    </row>
    <row r="109" spans="2:13" ht="17" thickBot="1" x14ac:dyDescent="0.4">
      <c r="B109" s="125" t="s">
        <v>73</v>
      </c>
      <c r="C109" s="179" t="s">
        <v>76</v>
      </c>
      <c r="D109" s="146">
        <v>0.25</v>
      </c>
      <c r="E109" s="137" t="s">
        <v>27</v>
      </c>
      <c r="F109" s="129">
        <f>0.75*H13</f>
        <v>9</v>
      </c>
      <c r="G109" s="177" t="s">
        <v>27</v>
      </c>
      <c r="H109" s="146">
        <f t="shared" si="12"/>
        <v>3</v>
      </c>
      <c r="I109" s="137" t="s">
        <v>27</v>
      </c>
      <c r="J109" s="155">
        <v>200</v>
      </c>
      <c r="K109" s="221" t="s">
        <v>80</v>
      </c>
      <c r="L109" s="214">
        <f t="shared" si="10"/>
        <v>1.4999999999999999E-2</v>
      </c>
      <c r="M109" s="168" t="s">
        <v>64</v>
      </c>
    </row>
    <row r="110" spans="2:13" ht="17" thickTop="1" x14ac:dyDescent="0.35">
      <c r="B110" s="115" t="s">
        <v>45</v>
      </c>
      <c r="C110" s="116" t="s">
        <v>76</v>
      </c>
      <c r="D110" s="141">
        <v>0.05</v>
      </c>
      <c r="E110" s="118" t="s">
        <v>22</v>
      </c>
      <c r="F110" s="119">
        <f>0.1*H13</f>
        <v>1.2000000000000002</v>
      </c>
      <c r="G110" s="120" t="s">
        <v>21</v>
      </c>
      <c r="H110" s="141">
        <f t="shared" si="12"/>
        <v>0.60000000000000009</v>
      </c>
      <c r="I110" s="118" t="s">
        <v>21</v>
      </c>
      <c r="J110" s="122">
        <v>10</v>
      </c>
      <c r="K110" s="217" t="s">
        <v>60</v>
      </c>
      <c r="L110" s="195">
        <f t="shared" si="10"/>
        <v>6.0000000000000012E-2</v>
      </c>
      <c r="M110" s="124" t="s">
        <v>61</v>
      </c>
    </row>
    <row r="111" spans="2:13" ht="17" thickBot="1" x14ac:dyDescent="0.4">
      <c r="B111" s="125" t="s">
        <v>114</v>
      </c>
      <c r="C111" s="179" t="s">
        <v>76</v>
      </c>
      <c r="D111" s="127">
        <v>0.1</v>
      </c>
      <c r="E111" s="128" t="s">
        <v>22</v>
      </c>
      <c r="F111" s="129">
        <f>0.2*H13</f>
        <v>2.4000000000000004</v>
      </c>
      <c r="G111" s="130" t="s">
        <v>21</v>
      </c>
      <c r="H111" s="127">
        <f t="shared" si="12"/>
        <v>1.2000000000000002</v>
      </c>
      <c r="I111" s="128" t="s">
        <v>21</v>
      </c>
      <c r="J111" s="155">
        <v>10</v>
      </c>
      <c r="K111" s="221" t="s">
        <v>60</v>
      </c>
      <c r="L111" s="213">
        <f t="shared" si="10"/>
        <v>0.12000000000000002</v>
      </c>
      <c r="M111" s="156" t="s">
        <v>61</v>
      </c>
    </row>
    <row r="112" spans="2:13" ht="17" thickTop="1" x14ac:dyDescent="0.35">
      <c r="B112" s="115" t="s">
        <v>116</v>
      </c>
      <c r="C112" s="123" t="s">
        <v>117</v>
      </c>
      <c r="D112" s="141">
        <v>0.02</v>
      </c>
      <c r="E112" s="118" t="s">
        <v>22</v>
      </c>
      <c r="F112" s="119">
        <v>2</v>
      </c>
      <c r="G112" s="120" t="s">
        <v>21</v>
      </c>
      <c r="H112" s="117">
        <f t="shared" si="12"/>
        <v>0.24</v>
      </c>
      <c r="I112" s="118" t="s">
        <v>21</v>
      </c>
      <c r="J112" s="122">
        <v>0.4</v>
      </c>
      <c r="K112" s="217" t="s">
        <v>60</v>
      </c>
      <c r="L112" s="195">
        <f t="shared" si="10"/>
        <v>0.6</v>
      </c>
      <c r="M112" s="124" t="s">
        <v>61</v>
      </c>
    </row>
    <row r="113" spans="2:13" ht="17" thickBot="1" x14ac:dyDescent="0.4">
      <c r="B113" s="125" t="s">
        <v>128</v>
      </c>
      <c r="C113" s="179" t="s">
        <v>117</v>
      </c>
      <c r="D113" s="159">
        <v>1E-3</v>
      </c>
      <c r="E113" s="128" t="s">
        <v>22</v>
      </c>
      <c r="F113" s="129">
        <v>10</v>
      </c>
      <c r="G113" s="130" t="s">
        <v>115</v>
      </c>
      <c r="H113" s="159">
        <f t="shared" si="12"/>
        <v>1.2E-2</v>
      </c>
      <c r="I113" s="128" t="s">
        <v>21</v>
      </c>
      <c r="J113" s="155">
        <v>0.4</v>
      </c>
      <c r="K113" s="221" t="s">
        <v>60</v>
      </c>
      <c r="L113" s="213">
        <f t="shared" si="10"/>
        <v>0.03</v>
      </c>
      <c r="M113" s="156" t="s">
        <v>61</v>
      </c>
    </row>
    <row r="114" spans="2:13" ht="17" thickTop="1" x14ac:dyDescent="0.35">
      <c r="B114" s="115" t="s">
        <v>93</v>
      </c>
      <c r="C114" s="116" t="s">
        <v>91</v>
      </c>
      <c r="D114" s="117">
        <v>0.1</v>
      </c>
      <c r="E114" s="183" t="s">
        <v>27</v>
      </c>
      <c r="F114" s="119">
        <v>2</v>
      </c>
      <c r="G114" s="184" t="s">
        <v>27</v>
      </c>
      <c r="H114" s="117">
        <f t="shared" si="12"/>
        <v>1.2000000000000002</v>
      </c>
      <c r="I114" s="142" t="s">
        <v>27</v>
      </c>
      <c r="J114" s="122">
        <v>1</v>
      </c>
      <c r="K114" s="217" t="s">
        <v>60</v>
      </c>
      <c r="L114" s="195">
        <f t="shared" si="10"/>
        <v>1.2000000000000002</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12</v>
      </c>
      <c r="I116" s="118" t="s">
        <v>21</v>
      </c>
      <c r="J116" s="122">
        <v>50</v>
      </c>
      <c r="K116" s="217" t="s">
        <v>60</v>
      </c>
      <c r="L116" s="195">
        <f t="shared" si="10"/>
        <v>0.24</v>
      </c>
      <c r="M116" s="124" t="s">
        <v>61</v>
      </c>
    </row>
    <row r="117" spans="2:13" ht="16.5" x14ac:dyDescent="0.35">
      <c r="B117" s="73" t="s">
        <v>111</v>
      </c>
      <c r="C117" s="49" t="s">
        <v>76</v>
      </c>
      <c r="D117" s="97">
        <v>3</v>
      </c>
      <c r="E117" s="74" t="s">
        <v>22</v>
      </c>
      <c r="F117" s="59">
        <v>200</v>
      </c>
      <c r="G117" s="60" t="s">
        <v>21</v>
      </c>
      <c r="H117" s="97">
        <f t="shared" si="12"/>
        <v>36</v>
      </c>
      <c r="I117" s="74" t="s">
        <v>21</v>
      </c>
      <c r="J117" s="58">
        <v>50</v>
      </c>
      <c r="K117" s="219" t="s">
        <v>60</v>
      </c>
      <c r="L117" s="215">
        <f t="shared" si="10"/>
        <v>0.72</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48</v>
      </c>
      <c r="I119" s="128" t="s">
        <v>21</v>
      </c>
      <c r="J119" s="155">
        <v>50</v>
      </c>
      <c r="K119" s="221" t="s">
        <v>60</v>
      </c>
      <c r="L119" s="213">
        <f>H119/J119</f>
        <v>0.96</v>
      </c>
      <c r="M119" s="156" t="s">
        <v>61</v>
      </c>
    </row>
    <row r="120" spans="2:13" ht="17" thickTop="1" x14ac:dyDescent="0.35">
      <c r="B120" s="115" t="s">
        <v>46</v>
      </c>
      <c r="C120" s="116" t="s">
        <v>76</v>
      </c>
      <c r="D120" s="158">
        <v>15</v>
      </c>
      <c r="E120" s="118" t="s">
        <v>22</v>
      </c>
      <c r="F120" s="119">
        <f>40*H13</f>
        <v>480</v>
      </c>
      <c r="G120" s="120" t="s">
        <v>186</v>
      </c>
      <c r="H120" s="158">
        <f t="shared" si="13"/>
        <v>180</v>
      </c>
      <c r="I120" s="118" t="s">
        <v>21</v>
      </c>
      <c r="J120" s="122">
        <v>130</v>
      </c>
      <c r="K120" s="217" t="s">
        <v>60</v>
      </c>
      <c r="L120" s="195">
        <f t="shared" ref="L120:L124" si="14">H120/J120</f>
        <v>1.3846153846153846</v>
      </c>
      <c r="M120" s="124" t="s">
        <v>61</v>
      </c>
    </row>
    <row r="121" spans="2:13" ht="17" thickBot="1" x14ac:dyDescent="0.4">
      <c r="B121" s="125"/>
      <c r="C121" s="179" t="s">
        <v>76</v>
      </c>
      <c r="D121" s="148">
        <v>20</v>
      </c>
      <c r="E121" s="128" t="s">
        <v>22</v>
      </c>
      <c r="F121" s="129">
        <v>1000</v>
      </c>
      <c r="G121" s="130" t="s">
        <v>21</v>
      </c>
      <c r="H121" s="148">
        <f t="shared" si="13"/>
        <v>240</v>
      </c>
      <c r="I121" s="128" t="s">
        <v>21</v>
      </c>
      <c r="J121" s="155">
        <v>130</v>
      </c>
      <c r="K121" s="221" t="s">
        <v>60</v>
      </c>
      <c r="L121" s="213">
        <f t="shared" si="14"/>
        <v>1.8461538461538463</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240</v>
      </c>
      <c r="I123" s="76" t="s">
        <v>29</v>
      </c>
      <c r="J123" s="58">
        <v>500</v>
      </c>
      <c r="K123" s="219" t="s">
        <v>60</v>
      </c>
      <c r="L123" s="215">
        <f t="shared" si="14"/>
        <v>0.48</v>
      </c>
      <c r="M123" s="96" t="s">
        <v>64</v>
      </c>
    </row>
    <row r="124" spans="2:13" ht="16.5" x14ac:dyDescent="0.35">
      <c r="B124" s="27"/>
      <c r="C124" s="48" t="s">
        <v>76</v>
      </c>
      <c r="D124" s="65">
        <v>80</v>
      </c>
      <c r="E124" s="66" t="s">
        <v>27</v>
      </c>
      <c r="F124" s="62"/>
      <c r="G124" s="63"/>
      <c r="H124" s="65">
        <f t="shared" si="15"/>
        <v>960</v>
      </c>
      <c r="I124" s="66" t="s">
        <v>29</v>
      </c>
      <c r="J124" s="58">
        <v>500</v>
      </c>
      <c r="K124" s="219" t="s">
        <v>60</v>
      </c>
      <c r="L124" s="196">
        <f t="shared" si="14"/>
        <v>1.92</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6</v>
      </c>
      <c r="I126" s="118" t="s">
        <v>34</v>
      </c>
      <c r="J126" s="122">
        <v>10</v>
      </c>
      <c r="K126" s="217" t="s">
        <v>60</v>
      </c>
      <c r="L126" s="195">
        <f t="shared" ref="L126:L131" si="17">H126/J126</f>
        <v>0.6</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12</v>
      </c>
      <c r="I128" s="118" t="s">
        <v>21</v>
      </c>
      <c r="J128" s="122">
        <v>10</v>
      </c>
      <c r="K128" s="217" t="s">
        <v>60</v>
      </c>
      <c r="L128" s="195">
        <f t="shared" si="17"/>
        <v>1.2</v>
      </c>
      <c r="M128" s="124" t="s">
        <v>61</v>
      </c>
    </row>
    <row r="129" spans="2:13" ht="17" thickBot="1" x14ac:dyDescent="0.4">
      <c r="B129" s="125" t="s">
        <v>94</v>
      </c>
      <c r="C129" s="179" t="s">
        <v>76</v>
      </c>
      <c r="D129" s="127">
        <v>1.2</v>
      </c>
      <c r="E129" s="128" t="s">
        <v>22</v>
      </c>
      <c r="F129" s="129"/>
      <c r="G129" s="130"/>
      <c r="H129" s="148">
        <f t="shared" si="18"/>
        <v>14.399999999999999</v>
      </c>
      <c r="I129" s="128" t="s">
        <v>21</v>
      </c>
      <c r="J129" s="155">
        <v>10</v>
      </c>
      <c r="K129" s="221" t="s">
        <v>60</v>
      </c>
      <c r="L129" s="213">
        <f t="shared" si="17"/>
        <v>1.44</v>
      </c>
      <c r="M129" s="156" t="s">
        <v>61</v>
      </c>
    </row>
    <row r="130" spans="2:13" ht="17" thickTop="1" x14ac:dyDescent="0.35">
      <c r="B130" s="115" t="s">
        <v>96</v>
      </c>
      <c r="C130" s="116" t="s">
        <v>91</v>
      </c>
      <c r="D130" s="158">
        <v>1</v>
      </c>
      <c r="E130" s="118" t="s">
        <v>68</v>
      </c>
      <c r="F130" s="119">
        <v>50</v>
      </c>
      <c r="G130" s="120" t="s">
        <v>67</v>
      </c>
      <c r="H130" s="158">
        <f t="shared" si="16"/>
        <v>12</v>
      </c>
      <c r="I130" s="118" t="s">
        <v>49</v>
      </c>
      <c r="J130" s="122">
        <v>1</v>
      </c>
      <c r="K130" s="217" t="s">
        <v>69</v>
      </c>
      <c r="L130" s="195">
        <f t="shared" si="17"/>
        <v>12</v>
      </c>
      <c r="M130" s="124" t="s">
        <v>61</v>
      </c>
    </row>
    <row r="131" spans="2:13" ht="17" thickBot="1" x14ac:dyDescent="0.4">
      <c r="B131" s="125" t="s">
        <v>187</v>
      </c>
      <c r="C131" s="179" t="s">
        <v>91</v>
      </c>
      <c r="D131" s="148">
        <v>1</v>
      </c>
      <c r="E131" s="128" t="s">
        <v>68</v>
      </c>
      <c r="F131" s="129">
        <v>50</v>
      </c>
      <c r="G131" s="130" t="s">
        <v>67</v>
      </c>
      <c r="H131" s="148">
        <f t="shared" si="16"/>
        <v>12</v>
      </c>
      <c r="I131" s="128" t="s">
        <v>49</v>
      </c>
      <c r="J131" s="155">
        <v>0.5</v>
      </c>
      <c r="K131" s="221" t="s">
        <v>69</v>
      </c>
      <c r="L131" s="213">
        <f t="shared" si="17"/>
        <v>24</v>
      </c>
      <c r="M131" s="156" t="s">
        <v>61</v>
      </c>
    </row>
    <row r="132" spans="2:13" ht="17" thickTop="1" x14ac:dyDescent="0.35">
      <c r="B132" s="115" t="s">
        <v>70</v>
      </c>
      <c r="C132" s="116" t="s">
        <v>91</v>
      </c>
      <c r="D132" s="158">
        <v>20</v>
      </c>
      <c r="E132" s="118" t="s">
        <v>72</v>
      </c>
      <c r="F132" s="119">
        <v>1000</v>
      </c>
      <c r="G132" s="120" t="s">
        <v>61</v>
      </c>
      <c r="H132" s="158">
        <f t="shared" si="16"/>
        <v>240</v>
      </c>
      <c r="I132" s="118" t="s">
        <v>61</v>
      </c>
      <c r="J132" s="122"/>
      <c r="K132" s="217"/>
      <c r="L132" s="195">
        <f t="shared" ref="L132:L135" si="19">H132</f>
        <v>240</v>
      </c>
      <c r="M132" s="124" t="s">
        <v>61</v>
      </c>
    </row>
    <row r="133" spans="2:13" ht="17" thickBot="1" x14ac:dyDescent="0.4">
      <c r="B133" s="125" t="s">
        <v>71</v>
      </c>
      <c r="C133" s="179" t="s">
        <v>91</v>
      </c>
      <c r="D133" s="148">
        <v>10</v>
      </c>
      <c r="E133" s="128" t="s">
        <v>72</v>
      </c>
      <c r="F133" s="129">
        <v>1000</v>
      </c>
      <c r="G133" s="130" t="s">
        <v>61</v>
      </c>
      <c r="H133" s="148">
        <f t="shared" si="16"/>
        <v>120</v>
      </c>
      <c r="I133" s="128" t="s">
        <v>61</v>
      </c>
      <c r="J133" s="155"/>
      <c r="K133" s="221"/>
      <c r="L133" s="213">
        <f t="shared" si="19"/>
        <v>120</v>
      </c>
      <c r="M133" s="156" t="s">
        <v>61</v>
      </c>
    </row>
    <row r="134" spans="2:13" ht="17" thickTop="1" x14ac:dyDescent="0.35">
      <c r="B134" s="157" t="s">
        <v>146</v>
      </c>
      <c r="C134" s="116" t="s">
        <v>76</v>
      </c>
      <c r="D134" s="158">
        <v>3</v>
      </c>
      <c r="E134" s="118" t="s">
        <v>72</v>
      </c>
      <c r="F134" s="119"/>
      <c r="G134" s="120"/>
      <c r="H134" s="158">
        <f t="shared" ref="H134:H135" si="20">$H$13*D134</f>
        <v>36</v>
      </c>
      <c r="I134" s="118" t="s">
        <v>61</v>
      </c>
      <c r="J134" s="122"/>
      <c r="K134" s="217"/>
      <c r="L134" s="195">
        <f t="shared" si="19"/>
        <v>36</v>
      </c>
      <c r="M134" s="124" t="s">
        <v>61</v>
      </c>
    </row>
    <row r="135" spans="2:13" ht="17" thickBot="1" x14ac:dyDescent="0.4">
      <c r="B135" s="153" t="s">
        <v>145</v>
      </c>
      <c r="C135" s="179" t="s">
        <v>76</v>
      </c>
      <c r="D135" s="148">
        <v>5</v>
      </c>
      <c r="E135" s="128" t="s">
        <v>72</v>
      </c>
      <c r="F135" s="129"/>
      <c r="G135" s="130"/>
      <c r="H135" s="148">
        <f t="shared" si="20"/>
        <v>60</v>
      </c>
      <c r="I135" s="128" t="s">
        <v>61</v>
      </c>
      <c r="J135" s="155"/>
      <c r="K135" s="221"/>
      <c r="L135" s="213">
        <f t="shared" si="19"/>
        <v>60</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24</v>
      </c>
      <c r="I137" s="88" t="s">
        <v>21</v>
      </c>
      <c r="J137" s="58">
        <v>20</v>
      </c>
      <c r="K137" s="220" t="s">
        <v>60</v>
      </c>
      <c r="L137" s="216">
        <f t="shared" ref="L137:L142" si="22">H137/J137</f>
        <v>1.2</v>
      </c>
      <c r="M137" s="91" t="s">
        <v>61</v>
      </c>
    </row>
    <row r="138" spans="2:13" ht="16.5" x14ac:dyDescent="0.35">
      <c r="B138" s="27" t="s">
        <v>101</v>
      </c>
      <c r="C138" s="48" t="s">
        <v>76</v>
      </c>
      <c r="D138" s="65">
        <v>1</v>
      </c>
      <c r="E138" s="55" t="s">
        <v>22</v>
      </c>
      <c r="F138" s="62">
        <v>150</v>
      </c>
      <c r="G138" s="63" t="s">
        <v>20</v>
      </c>
      <c r="H138" s="65">
        <f t="shared" si="21"/>
        <v>12</v>
      </c>
      <c r="I138" s="55" t="s">
        <v>21</v>
      </c>
      <c r="J138" s="58">
        <v>20</v>
      </c>
      <c r="K138" s="219" t="s">
        <v>60</v>
      </c>
      <c r="L138" s="196">
        <f t="shared" si="22"/>
        <v>0.6</v>
      </c>
      <c r="M138" s="30" t="s">
        <v>61</v>
      </c>
    </row>
    <row r="139" spans="2:13" ht="16.5" x14ac:dyDescent="0.35">
      <c r="B139" s="86" t="s">
        <v>102</v>
      </c>
      <c r="C139" s="56" t="s">
        <v>76</v>
      </c>
      <c r="D139" s="112">
        <v>1</v>
      </c>
      <c r="E139" s="88" t="s">
        <v>22</v>
      </c>
      <c r="F139" s="89">
        <v>150</v>
      </c>
      <c r="G139" s="90" t="s">
        <v>20</v>
      </c>
      <c r="H139" s="112">
        <f t="shared" si="21"/>
        <v>12</v>
      </c>
      <c r="I139" s="88" t="s">
        <v>21</v>
      </c>
      <c r="J139" s="58">
        <v>20</v>
      </c>
      <c r="K139" s="220" t="s">
        <v>60</v>
      </c>
      <c r="L139" s="216">
        <f t="shared" si="22"/>
        <v>0.6</v>
      </c>
      <c r="M139" s="91" t="s">
        <v>61</v>
      </c>
    </row>
    <row r="140" spans="2:13" ht="16.5" x14ac:dyDescent="0.35">
      <c r="B140" s="27" t="s">
        <v>99</v>
      </c>
      <c r="C140" s="48" t="s">
        <v>84</v>
      </c>
      <c r="D140" s="65">
        <v>4</v>
      </c>
      <c r="E140" s="55" t="s">
        <v>22</v>
      </c>
      <c r="F140" s="62">
        <v>150</v>
      </c>
      <c r="G140" s="63" t="s">
        <v>20</v>
      </c>
      <c r="H140" s="65">
        <f t="shared" si="21"/>
        <v>48</v>
      </c>
      <c r="I140" s="55" t="s">
        <v>21</v>
      </c>
      <c r="J140" s="58">
        <v>20</v>
      </c>
      <c r="K140" s="219" t="s">
        <v>60</v>
      </c>
      <c r="L140" s="196">
        <f t="shared" si="22"/>
        <v>2.4</v>
      </c>
      <c r="M140" s="30" t="s">
        <v>61</v>
      </c>
    </row>
    <row r="141" spans="2:13" ht="17.5" x14ac:dyDescent="0.4">
      <c r="B141" s="92" t="s">
        <v>103</v>
      </c>
      <c r="C141" s="49" t="s">
        <v>84</v>
      </c>
      <c r="D141" s="97">
        <v>4</v>
      </c>
      <c r="E141" s="74" t="s">
        <v>22</v>
      </c>
      <c r="F141" s="59">
        <v>150</v>
      </c>
      <c r="G141" s="60" t="s">
        <v>20</v>
      </c>
      <c r="H141" s="97">
        <f t="shared" si="21"/>
        <v>48</v>
      </c>
      <c r="I141" s="74" t="s">
        <v>21</v>
      </c>
      <c r="J141" s="58">
        <v>20</v>
      </c>
      <c r="K141" s="219" t="s">
        <v>60</v>
      </c>
      <c r="L141" s="215">
        <f t="shared" si="22"/>
        <v>2.4</v>
      </c>
      <c r="M141" s="84" t="s">
        <v>61</v>
      </c>
    </row>
    <row r="142" spans="2:13" ht="16.5" x14ac:dyDescent="0.35">
      <c r="B142" s="85" t="s">
        <v>104</v>
      </c>
      <c r="C142" s="48" t="s">
        <v>84</v>
      </c>
      <c r="D142" s="65">
        <v>3</v>
      </c>
      <c r="E142" s="55" t="s">
        <v>22</v>
      </c>
      <c r="F142" s="62">
        <v>150</v>
      </c>
      <c r="G142" s="63" t="s">
        <v>20</v>
      </c>
      <c r="H142" s="65">
        <f t="shared" si="21"/>
        <v>36</v>
      </c>
      <c r="I142" s="55" t="s">
        <v>21</v>
      </c>
      <c r="J142" s="58">
        <v>20</v>
      </c>
      <c r="K142" s="219" t="s">
        <v>60</v>
      </c>
      <c r="L142" s="196">
        <f t="shared" si="22"/>
        <v>1.8</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0.12</v>
      </c>
      <c r="I144" s="118" t="s">
        <v>21</v>
      </c>
      <c r="J144" s="122">
        <v>1</v>
      </c>
      <c r="K144" s="217" t="s">
        <v>60</v>
      </c>
      <c r="L144" s="195">
        <f>H144/J144</f>
        <v>0.12</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480</v>
      </c>
      <c r="I146" s="118" t="s">
        <v>21</v>
      </c>
      <c r="J146" s="122">
        <v>30</v>
      </c>
      <c r="K146" s="217" t="s">
        <v>60</v>
      </c>
      <c r="L146" s="195">
        <f>H146/J146</f>
        <v>16</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6</v>
      </c>
      <c r="I148" s="118" t="s">
        <v>53</v>
      </c>
      <c r="J148" s="122"/>
      <c r="K148" s="217"/>
      <c r="L148" s="195">
        <f t="shared" ref="L148:L150" si="26">H148</f>
        <v>6</v>
      </c>
      <c r="M148" s="124" t="s">
        <v>53</v>
      </c>
    </row>
    <row r="149" spans="2:13" ht="17" thickBot="1" x14ac:dyDescent="0.4">
      <c r="B149" s="160"/>
      <c r="C149" s="179"/>
      <c r="D149" s="148">
        <v>1</v>
      </c>
      <c r="E149" s="128" t="s">
        <v>52</v>
      </c>
      <c r="F149" s="129">
        <v>100</v>
      </c>
      <c r="G149" s="130" t="s">
        <v>53</v>
      </c>
      <c r="H149" s="148">
        <f t="shared" si="25"/>
        <v>12</v>
      </c>
      <c r="I149" s="128" t="s">
        <v>53</v>
      </c>
      <c r="J149" s="155"/>
      <c r="K149" s="221"/>
      <c r="L149" s="213">
        <f t="shared" si="26"/>
        <v>12</v>
      </c>
      <c r="M149" s="156" t="s">
        <v>53</v>
      </c>
    </row>
    <row r="150" spans="2:13" ht="17" thickTop="1" x14ac:dyDescent="0.35">
      <c r="B150" s="115" t="s">
        <v>54</v>
      </c>
      <c r="C150" s="116"/>
      <c r="D150" s="158">
        <v>2</v>
      </c>
      <c r="E150" s="118" t="s">
        <v>52</v>
      </c>
      <c r="F150" s="119">
        <v>360</v>
      </c>
      <c r="G150" s="120" t="s">
        <v>53</v>
      </c>
      <c r="H150" s="158">
        <f t="shared" si="25"/>
        <v>24</v>
      </c>
      <c r="I150" s="118" t="s">
        <v>53</v>
      </c>
      <c r="J150" s="122"/>
      <c r="K150" s="217"/>
      <c r="L150" s="195">
        <f t="shared" si="26"/>
        <v>24</v>
      </c>
      <c r="M150" s="124" t="s">
        <v>53</v>
      </c>
    </row>
    <row r="151" spans="2:13" ht="17" thickBot="1" x14ac:dyDescent="0.4">
      <c r="B151" s="160"/>
      <c r="C151" s="179"/>
      <c r="D151" s="148">
        <v>4</v>
      </c>
      <c r="E151" s="128" t="s">
        <v>52</v>
      </c>
      <c r="F151" s="129">
        <v>360</v>
      </c>
      <c r="G151" s="130" t="s">
        <v>53</v>
      </c>
      <c r="H151" s="148">
        <f t="shared" si="25"/>
        <v>48</v>
      </c>
      <c r="I151" s="128" t="s">
        <v>53</v>
      </c>
      <c r="J151" s="155"/>
      <c r="K151" s="221"/>
      <c r="L151" s="213">
        <f>H151</f>
        <v>48</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55DED-9D25-43AA-BF85-9EBED91D6CB2}">
  <dimension ref="B1:M157"/>
  <sheetViews>
    <sheetView zoomScale="60" zoomScaleNormal="60" workbookViewId="0">
      <pane xSplit="1" ySplit="17" topLeftCell="B18" activePane="bottomRight" state="frozen"/>
      <selection pane="topRight" activeCell="B1" sqref="B1"/>
      <selection pane="bottomLeft" activeCell="A18" sqref="A18"/>
      <selection pane="bottomRight" activeCell="H14" sqref="H14"/>
    </sheetView>
  </sheetViews>
  <sheetFormatPr defaultColWidth="11" defaultRowHeight="15.5" x14ac:dyDescent="0.35"/>
  <cols>
    <col min="1" max="1" width="2.1640625" bestFit="1" customWidth="1"/>
    <col min="2" max="2" width="105.6640625" customWidth="1"/>
    <col min="3" max="3" width="17.6640625" style="52" bestFit="1" customWidth="1"/>
    <col min="4" max="4" width="11" style="106"/>
    <col min="5" max="5" width="13.6640625" bestFit="1" customWidth="1"/>
    <col min="6" max="6" width="10.83203125" style="100" bestFit="1" customWidth="1"/>
    <col min="7" max="7" width="18.1640625" customWidth="1"/>
    <col min="8" max="8" width="9.6640625" customWidth="1"/>
    <col min="9" max="9" width="12.33203125" bestFit="1" customWidth="1"/>
    <col min="10" max="11" width="9.5" customWidth="1"/>
    <col min="12" max="12" width="12.83203125" bestFit="1" customWidth="1"/>
    <col min="13" max="13" width="11" customWidth="1"/>
  </cols>
  <sheetData>
    <row r="1" spans="2:13" x14ac:dyDescent="0.35">
      <c r="B1" s="1"/>
      <c r="C1" s="46"/>
      <c r="D1" s="105"/>
      <c r="E1" s="2"/>
      <c r="F1" s="99"/>
      <c r="G1" s="2"/>
      <c r="H1" s="3"/>
      <c r="I1" s="2"/>
    </row>
    <row r="2" spans="2:13" x14ac:dyDescent="0.35">
      <c r="B2" s="1"/>
      <c r="C2" s="46"/>
      <c r="D2" s="105"/>
      <c r="E2" s="2"/>
      <c r="F2" s="99"/>
      <c r="G2" s="2"/>
      <c r="H2" s="3"/>
      <c r="I2" s="2"/>
    </row>
    <row r="3" spans="2:13" x14ac:dyDescent="0.35">
      <c r="B3" s="225" t="s">
        <v>0</v>
      </c>
      <c r="C3" s="225"/>
      <c r="D3" s="226"/>
      <c r="E3" s="226"/>
      <c r="F3" s="226"/>
      <c r="G3" s="226"/>
      <c r="H3" s="226"/>
      <c r="I3" s="226"/>
    </row>
    <row r="4" spans="2:13" x14ac:dyDescent="0.35">
      <c r="B4" s="226"/>
      <c r="C4" s="226"/>
      <c r="D4" s="226"/>
      <c r="E4" s="226"/>
      <c r="F4" s="226"/>
      <c r="G4" s="226"/>
      <c r="H4" s="226"/>
      <c r="I4" s="226"/>
    </row>
    <row r="5" spans="2:13" x14ac:dyDescent="0.35">
      <c r="G5" s="4"/>
      <c r="H5" s="5"/>
      <c r="I5" s="6"/>
      <c r="J5" s="7"/>
      <c r="K5" s="6"/>
      <c r="M5" s="4" t="s">
        <v>1</v>
      </c>
    </row>
    <row r="6" spans="2:13" x14ac:dyDescent="0.35">
      <c r="G6" s="4"/>
      <c r="H6" s="5"/>
      <c r="I6" s="6"/>
      <c r="J6" s="7"/>
      <c r="K6" s="6"/>
      <c r="M6" s="43" t="s">
        <v>59</v>
      </c>
    </row>
    <row r="7" spans="2:13" x14ac:dyDescent="0.35">
      <c r="F7" s="101"/>
      <c r="G7" s="38"/>
      <c r="H7" s="39"/>
      <c r="I7" s="40"/>
      <c r="J7" s="41"/>
      <c r="K7" s="40"/>
      <c r="L7" s="42"/>
      <c r="M7" s="44" t="s">
        <v>62</v>
      </c>
    </row>
    <row r="8" spans="2:13" ht="16" thickBot="1" x14ac:dyDescent="0.4">
      <c r="G8" s="8"/>
      <c r="H8" s="5"/>
      <c r="J8" s="7"/>
      <c r="K8" s="9"/>
      <c r="M8" s="43" t="s">
        <v>63</v>
      </c>
    </row>
    <row r="9" spans="2:13" ht="21.5" thickTop="1" thickBot="1" x14ac:dyDescent="0.5">
      <c r="G9" s="10" t="s">
        <v>2</v>
      </c>
      <c r="H9" s="11"/>
      <c r="I9" s="12"/>
      <c r="J9" s="13"/>
      <c r="K9" s="12"/>
      <c r="L9" s="12"/>
      <c r="M9" s="14"/>
    </row>
    <row r="10" spans="2:13" ht="22" thickTop="1" thickBot="1" x14ac:dyDescent="0.55000000000000004">
      <c r="G10" s="10" t="s">
        <v>3</v>
      </c>
      <c r="H10" s="15"/>
      <c r="I10" s="16" t="s">
        <v>4</v>
      </c>
      <c r="J10" s="17" t="s">
        <v>5</v>
      </c>
      <c r="K10" s="16"/>
      <c r="L10" s="16"/>
      <c r="M10" s="16"/>
    </row>
    <row r="11" spans="2:13" ht="21.5" thickTop="1" thickBot="1" x14ac:dyDescent="0.5">
      <c r="G11" s="10"/>
      <c r="H11" s="18"/>
      <c r="I11" s="19" t="s">
        <v>6</v>
      </c>
      <c r="J11" s="16"/>
      <c r="K11" s="16"/>
      <c r="L11" s="16"/>
      <c r="M11" s="16"/>
    </row>
    <row r="12" spans="2:13" ht="22" thickTop="1" thickBot="1" x14ac:dyDescent="0.55000000000000004">
      <c r="G12" s="10"/>
      <c r="H12" s="20"/>
      <c r="I12" s="16" t="s">
        <v>7</v>
      </c>
      <c r="J12" s="17" t="s">
        <v>8</v>
      </c>
      <c r="K12" s="16"/>
      <c r="L12" s="16"/>
      <c r="M12" s="16"/>
    </row>
    <row r="13" spans="2:13" ht="21.5" thickTop="1" thickBot="1" x14ac:dyDescent="0.5">
      <c r="G13" s="10" t="s">
        <v>9</v>
      </c>
      <c r="H13" s="188">
        <v>15</v>
      </c>
      <c r="I13" s="16" t="s">
        <v>11</v>
      </c>
      <c r="J13" s="22"/>
      <c r="K13" s="23">
        <v>0</v>
      </c>
      <c r="L13" s="16" t="s">
        <v>10</v>
      </c>
    </row>
    <row r="14" spans="2:13" ht="19" thickTop="1" x14ac:dyDescent="0.45">
      <c r="B14" s="24"/>
      <c r="C14" s="47"/>
      <c r="D14" s="107"/>
      <c r="E14" s="2"/>
      <c r="F14" s="102"/>
      <c r="G14" s="25"/>
      <c r="H14" s="3"/>
      <c r="I14" s="2"/>
    </row>
    <row r="15" spans="2:13" ht="26" thickBot="1" x14ac:dyDescent="0.4">
      <c r="B15" s="239" t="s">
        <v>12</v>
      </c>
      <c r="C15" s="239"/>
      <c r="D15" s="239"/>
      <c r="E15" s="239"/>
      <c r="F15" s="239"/>
      <c r="G15" s="239"/>
      <c r="H15" s="239"/>
      <c r="I15" s="239"/>
      <c r="J15" s="239"/>
      <c r="K15" s="239"/>
      <c r="L15" s="239"/>
      <c r="M15" s="239"/>
    </row>
    <row r="16" spans="2:13" ht="31" thickTop="1" x14ac:dyDescent="0.4">
      <c r="B16" s="227" t="s">
        <v>13</v>
      </c>
      <c r="C16" s="70"/>
      <c r="D16" s="229" t="s">
        <v>14</v>
      </c>
      <c r="E16" s="229"/>
      <c r="F16" s="230" t="s">
        <v>15</v>
      </c>
      <c r="G16" s="231"/>
      <c r="H16" s="229" t="s">
        <v>16</v>
      </c>
      <c r="I16" s="229"/>
      <c r="J16" s="235" t="s">
        <v>13</v>
      </c>
      <c r="K16" s="235"/>
      <c r="L16" s="229" t="s">
        <v>16</v>
      </c>
      <c r="M16" s="237"/>
    </row>
    <row r="17" spans="2:13" ht="18.5" thickBot="1" x14ac:dyDescent="0.45">
      <c r="B17" s="228"/>
      <c r="C17" s="71" t="s">
        <v>75</v>
      </c>
      <c r="D17" s="232" t="s">
        <v>17</v>
      </c>
      <c r="E17" s="232"/>
      <c r="F17" s="233" t="s">
        <v>18</v>
      </c>
      <c r="G17" s="234"/>
      <c r="H17" s="232" t="s">
        <v>17</v>
      </c>
      <c r="I17" s="232"/>
      <c r="J17" s="236" t="s">
        <v>57</v>
      </c>
      <c r="K17" s="236"/>
      <c r="L17" s="232" t="s">
        <v>58</v>
      </c>
      <c r="M17" s="238"/>
    </row>
    <row r="18" spans="2:13" ht="17" thickTop="1" x14ac:dyDescent="0.35">
      <c r="B18" s="115" t="s">
        <v>126</v>
      </c>
      <c r="C18" s="116" t="s">
        <v>91</v>
      </c>
      <c r="D18" s="117">
        <v>0.1</v>
      </c>
      <c r="E18" s="118" t="s">
        <v>19</v>
      </c>
      <c r="F18" s="119">
        <v>6</v>
      </c>
      <c r="G18" s="120" t="s">
        <v>21</v>
      </c>
      <c r="H18" s="206">
        <f>IF($H$13*D18&lt;=F18,$H$13*D18,F18)</f>
        <v>1.5</v>
      </c>
      <c r="I18" s="118" t="s">
        <v>21</v>
      </c>
      <c r="J18" s="122">
        <v>3</v>
      </c>
      <c r="K18" s="217" t="s">
        <v>60</v>
      </c>
      <c r="L18" s="189">
        <f>H18/J18</f>
        <v>0.5</v>
      </c>
      <c r="M18" s="124" t="s">
        <v>61</v>
      </c>
    </row>
    <row r="19" spans="2:13" ht="17" thickBot="1" x14ac:dyDescent="0.4">
      <c r="B19" s="125" t="s">
        <v>125</v>
      </c>
      <c r="C19" s="126" t="s">
        <v>91</v>
      </c>
      <c r="D19" s="127">
        <v>0.2</v>
      </c>
      <c r="E19" s="128" t="s">
        <v>22</v>
      </c>
      <c r="F19" s="129">
        <v>12</v>
      </c>
      <c r="G19" s="130" t="s">
        <v>21</v>
      </c>
      <c r="H19" s="205">
        <f>IF($H$13*D19&lt;=F19,$H$13*D19,F19)</f>
        <v>3</v>
      </c>
      <c r="I19" s="132" t="s">
        <v>21</v>
      </c>
      <c r="J19" s="133">
        <v>3</v>
      </c>
      <c r="K19" s="218" t="s">
        <v>60</v>
      </c>
      <c r="L19" s="190">
        <f t="shared" ref="L19:L30" si="0">H19/J19</f>
        <v>1</v>
      </c>
      <c r="M19" s="135" t="s">
        <v>61</v>
      </c>
    </row>
    <row r="20" spans="2:13" ht="17" thickTop="1" x14ac:dyDescent="0.35">
      <c r="B20" s="136" t="s">
        <v>120</v>
      </c>
      <c r="C20" s="116" t="s">
        <v>118</v>
      </c>
      <c r="D20" s="117">
        <v>2.5</v>
      </c>
      <c r="E20" s="118" t="s">
        <v>21</v>
      </c>
      <c r="F20" s="119">
        <v>5</v>
      </c>
      <c r="G20" s="120" t="s">
        <v>21</v>
      </c>
      <c r="H20" s="207">
        <f t="shared" ref="H20:H30" si="1">IF($H$13*D20&lt;=F20,$H$13*D20,F20)</f>
        <v>5</v>
      </c>
      <c r="I20" s="118" t="s">
        <v>21</v>
      </c>
      <c r="J20" s="122"/>
      <c r="K20" s="217" t="s">
        <v>60</v>
      </c>
      <c r="L20" s="189" t="e">
        <f t="shared" si="0"/>
        <v>#DIV/0!</v>
      </c>
      <c r="M20" s="124" t="s">
        <v>61</v>
      </c>
    </row>
    <row r="21" spans="2:13" ht="17" thickBot="1" x14ac:dyDescent="0.4">
      <c r="B21" s="125" t="s">
        <v>119</v>
      </c>
      <c r="C21" s="126" t="s">
        <v>157</v>
      </c>
      <c r="D21" s="127">
        <v>0.2</v>
      </c>
      <c r="E21" s="137" t="s">
        <v>43</v>
      </c>
      <c r="F21" s="129">
        <v>20</v>
      </c>
      <c r="G21" s="138" t="s">
        <v>44</v>
      </c>
      <c r="H21" s="205">
        <f t="shared" si="1"/>
        <v>3</v>
      </c>
      <c r="I21" s="139" t="s">
        <v>44</v>
      </c>
      <c r="J21" s="133"/>
      <c r="K21" s="218" t="s">
        <v>60</v>
      </c>
      <c r="L21" s="190" t="e">
        <f t="shared" si="0"/>
        <v>#DIV/0!</v>
      </c>
      <c r="M21" s="140" t="s">
        <v>105</v>
      </c>
    </row>
    <row r="22" spans="2:13" ht="20" thickTop="1" x14ac:dyDescent="0.5">
      <c r="B22" s="136" t="s">
        <v>141</v>
      </c>
      <c r="C22" s="116" t="s">
        <v>91</v>
      </c>
      <c r="D22" s="141">
        <v>0.05</v>
      </c>
      <c r="E22" s="142" t="s">
        <v>27</v>
      </c>
      <c r="F22" s="143">
        <v>0.1</v>
      </c>
      <c r="G22" s="144" t="s">
        <v>27</v>
      </c>
      <c r="H22" s="206">
        <f t="shared" si="1"/>
        <v>0.1</v>
      </c>
      <c r="I22" s="142" t="s">
        <v>27</v>
      </c>
      <c r="J22" s="122">
        <v>500</v>
      </c>
      <c r="K22" s="217" t="s">
        <v>80</v>
      </c>
      <c r="L22" s="189">
        <f t="shared" si="0"/>
        <v>2.0000000000000001E-4</v>
      </c>
      <c r="M22" s="145" t="s">
        <v>105</v>
      </c>
    </row>
    <row r="23" spans="2:13" ht="17" thickBot="1" x14ac:dyDescent="0.4">
      <c r="B23" s="125" t="s">
        <v>131</v>
      </c>
      <c r="C23" s="126" t="s">
        <v>91</v>
      </c>
      <c r="D23" s="146">
        <v>0.01</v>
      </c>
      <c r="E23" s="137" t="s">
        <v>27</v>
      </c>
      <c r="F23" s="147">
        <v>0.1</v>
      </c>
      <c r="G23" s="138" t="s">
        <v>27</v>
      </c>
      <c r="H23" s="190">
        <f t="shared" si="1"/>
        <v>0.1</v>
      </c>
      <c r="I23" s="137" t="s">
        <v>27</v>
      </c>
      <c r="J23" s="133">
        <v>500</v>
      </c>
      <c r="K23" s="218" t="s">
        <v>80</v>
      </c>
      <c r="L23" s="190">
        <f t="shared" si="0"/>
        <v>2.0000000000000001E-4</v>
      </c>
      <c r="M23" s="140" t="s">
        <v>105</v>
      </c>
    </row>
    <row r="24" spans="2:13" ht="17" thickTop="1" x14ac:dyDescent="0.35">
      <c r="B24" s="29" t="s">
        <v>23</v>
      </c>
      <c r="C24" s="48" t="s">
        <v>91</v>
      </c>
      <c r="D24" s="65">
        <v>5</v>
      </c>
      <c r="E24" s="55" t="s">
        <v>22</v>
      </c>
      <c r="F24" s="62">
        <v>300</v>
      </c>
      <c r="G24" s="63" t="s">
        <v>21</v>
      </c>
      <c r="H24" s="204">
        <f t="shared" si="1"/>
        <v>75</v>
      </c>
      <c r="I24" s="55" t="s">
        <v>21</v>
      </c>
      <c r="J24" s="58">
        <v>6</v>
      </c>
      <c r="K24" s="219" t="s">
        <v>60</v>
      </c>
      <c r="L24" s="191">
        <f t="shared" si="0"/>
        <v>12.5</v>
      </c>
      <c r="M24" s="30" t="s">
        <v>61</v>
      </c>
    </row>
    <row r="25" spans="2:13" ht="17" thickBot="1" x14ac:dyDescent="0.4">
      <c r="B25" s="125" t="s">
        <v>158</v>
      </c>
      <c r="C25" s="126" t="s">
        <v>91</v>
      </c>
      <c r="D25" s="148">
        <v>150</v>
      </c>
      <c r="E25" s="128" t="s">
        <v>21</v>
      </c>
      <c r="F25" s="129">
        <v>300</v>
      </c>
      <c r="G25" s="130" t="s">
        <v>21</v>
      </c>
      <c r="H25" s="205">
        <f t="shared" si="1"/>
        <v>300</v>
      </c>
      <c r="I25" s="132" t="s">
        <v>21</v>
      </c>
      <c r="J25" s="133">
        <v>6</v>
      </c>
      <c r="K25" s="218" t="s">
        <v>60</v>
      </c>
      <c r="L25" s="190">
        <f t="shared" si="0"/>
        <v>50</v>
      </c>
      <c r="M25" s="135" t="s">
        <v>61</v>
      </c>
    </row>
    <row r="26" spans="2:13" ht="17" thickTop="1" x14ac:dyDescent="0.35">
      <c r="B26" s="115" t="s">
        <v>159</v>
      </c>
      <c r="C26" s="116" t="s">
        <v>77</v>
      </c>
      <c r="D26" s="141">
        <v>0.02</v>
      </c>
      <c r="E26" s="118" t="s">
        <v>22</v>
      </c>
      <c r="F26" s="149">
        <v>0.5</v>
      </c>
      <c r="G26" s="120" t="s">
        <v>21</v>
      </c>
      <c r="H26" s="201">
        <f t="shared" si="1"/>
        <v>0.3</v>
      </c>
      <c r="I26" s="118" t="s">
        <v>21</v>
      </c>
      <c r="J26" s="151">
        <v>1</v>
      </c>
      <c r="K26" s="217" t="s">
        <v>60</v>
      </c>
      <c r="L26" s="192">
        <f t="shared" si="0"/>
        <v>0.3</v>
      </c>
      <c r="M26" s="124" t="s">
        <v>61</v>
      </c>
    </row>
    <row r="27" spans="2:13" ht="16.5" x14ac:dyDescent="0.35">
      <c r="B27" s="26" t="s">
        <v>160</v>
      </c>
      <c r="C27" s="51" t="s">
        <v>77</v>
      </c>
      <c r="D27" s="80">
        <v>0.02</v>
      </c>
      <c r="E27" s="68" t="s">
        <v>22</v>
      </c>
      <c r="F27" s="81">
        <v>1</v>
      </c>
      <c r="G27" s="82" t="s">
        <v>21</v>
      </c>
      <c r="H27" s="203">
        <f t="shared" si="1"/>
        <v>0.3</v>
      </c>
      <c r="I27" s="68" t="s">
        <v>21</v>
      </c>
      <c r="J27" s="61">
        <v>1</v>
      </c>
      <c r="K27" s="220" t="s">
        <v>60</v>
      </c>
      <c r="L27" s="193">
        <f t="shared" si="0"/>
        <v>0.3</v>
      </c>
      <c r="M27" s="45" t="s">
        <v>61</v>
      </c>
    </row>
    <row r="28" spans="2:13" ht="16.5" x14ac:dyDescent="0.35">
      <c r="B28" s="98" t="s">
        <v>161</v>
      </c>
      <c r="C28" s="48" t="s">
        <v>77</v>
      </c>
      <c r="D28" s="69">
        <v>0.02</v>
      </c>
      <c r="E28" s="55" t="s">
        <v>22</v>
      </c>
      <c r="F28" s="62">
        <v>3</v>
      </c>
      <c r="G28" s="63" t="s">
        <v>21</v>
      </c>
      <c r="H28" s="199">
        <f t="shared" si="1"/>
        <v>0.3</v>
      </c>
      <c r="I28" s="55" t="s">
        <v>21</v>
      </c>
      <c r="J28" s="61">
        <v>1</v>
      </c>
      <c r="K28" s="219" t="s">
        <v>60</v>
      </c>
      <c r="L28" s="194">
        <f t="shared" si="0"/>
        <v>0.3</v>
      </c>
      <c r="M28" s="30" t="s">
        <v>61</v>
      </c>
    </row>
    <row r="29" spans="2:13" ht="17" thickBot="1" x14ac:dyDescent="0.4">
      <c r="B29" s="153" t="s">
        <v>124</v>
      </c>
      <c r="C29" s="126" t="s">
        <v>78</v>
      </c>
      <c r="D29" s="146">
        <v>0.04</v>
      </c>
      <c r="E29" s="128" t="s">
        <v>22</v>
      </c>
      <c r="F29" s="129">
        <v>2</v>
      </c>
      <c r="G29" s="130" t="s">
        <v>21</v>
      </c>
      <c r="H29" s="127">
        <f t="shared" si="1"/>
        <v>0.6</v>
      </c>
      <c r="I29" s="128" t="s">
        <v>21</v>
      </c>
      <c r="J29" s="155">
        <v>1</v>
      </c>
      <c r="K29" s="221" t="s">
        <v>60</v>
      </c>
      <c r="L29" s="208">
        <f t="shared" si="0"/>
        <v>0.6</v>
      </c>
      <c r="M29" s="156" t="s">
        <v>61</v>
      </c>
    </row>
    <row r="30" spans="2:13" ht="17" thickTop="1" x14ac:dyDescent="0.35">
      <c r="B30" s="157" t="s">
        <v>156</v>
      </c>
      <c r="C30" s="116" t="s">
        <v>91</v>
      </c>
      <c r="D30" s="158">
        <v>20</v>
      </c>
      <c r="E30" s="118" t="s">
        <v>22</v>
      </c>
      <c r="F30" s="119">
        <v>1000</v>
      </c>
      <c r="G30" s="120" t="s">
        <v>21</v>
      </c>
      <c r="H30" s="202">
        <f t="shared" si="1"/>
        <v>300</v>
      </c>
      <c r="I30" s="118" t="s">
        <v>21</v>
      </c>
      <c r="J30" s="151">
        <v>100</v>
      </c>
      <c r="K30" s="217" t="s">
        <v>60</v>
      </c>
      <c r="L30" s="192">
        <f t="shared" si="0"/>
        <v>3</v>
      </c>
      <c r="M30" s="124" t="s">
        <v>61</v>
      </c>
    </row>
    <row r="31" spans="2:13" ht="17" thickBot="1" x14ac:dyDescent="0.4">
      <c r="B31" s="153" t="s">
        <v>144</v>
      </c>
      <c r="C31" s="126"/>
      <c r="D31" s="159"/>
      <c r="E31" s="128"/>
      <c r="F31" s="129"/>
      <c r="G31" s="130"/>
      <c r="H31" s="148"/>
      <c r="I31" s="128"/>
      <c r="J31" s="155"/>
      <c r="K31" s="221"/>
      <c r="L31" s="208"/>
      <c r="M31" s="156" t="s">
        <v>61</v>
      </c>
    </row>
    <row r="32" spans="2:13" ht="17" thickTop="1" x14ac:dyDescent="0.35">
      <c r="B32" s="115" t="s">
        <v>24</v>
      </c>
      <c r="C32" s="116" t="s">
        <v>132</v>
      </c>
      <c r="D32" s="117">
        <v>0.6</v>
      </c>
      <c r="E32" s="118" t="s">
        <v>22</v>
      </c>
      <c r="F32" s="119">
        <v>16</v>
      </c>
      <c r="G32" s="120" t="s">
        <v>21</v>
      </c>
      <c r="H32" s="202">
        <f>IF($H$13*D32&lt;=F32,$H$13*D32,F32)</f>
        <v>9</v>
      </c>
      <c r="I32" s="118" t="s">
        <v>21</v>
      </c>
      <c r="J32" s="151">
        <v>10</v>
      </c>
      <c r="K32" s="217" t="s">
        <v>60</v>
      </c>
      <c r="L32" s="192">
        <f>H32/J32</f>
        <v>0.9</v>
      </c>
      <c r="M32" s="124" t="s">
        <v>61</v>
      </c>
    </row>
    <row r="33" spans="2:13" ht="17" thickBot="1" x14ac:dyDescent="0.4">
      <c r="B33" s="153" t="s">
        <v>25</v>
      </c>
      <c r="C33" s="126"/>
      <c r="D33" s="159"/>
      <c r="E33" s="128"/>
      <c r="F33" s="129"/>
      <c r="G33" s="130"/>
      <c r="H33" s="148"/>
      <c r="I33" s="128"/>
      <c r="J33" s="155"/>
      <c r="K33" s="221"/>
      <c r="L33" s="208"/>
      <c r="M33" s="156"/>
    </row>
    <row r="34" spans="2:13" ht="17" thickTop="1" x14ac:dyDescent="0.35">
      <c r="B34" s="157" t="s">
        <v>162</v>
      </c>
      <c r="C34" s="116" t="s">
        <v>76</v>
      </c>
      <c r="D34" s="158">
        <v>1</v>
      </c>
      <c r="E34" s="118" t="s">
        <v>33</v>
      </c>
      <c r="F34" s="119"/>
      <c r="G34" s="120"/>
      <c r="H34" s="202">
        <f>$H$13*D34</f>
        <v>15</v>
      </c>
      <c r="I34" s="118" t="s">
        <v>34</v>
      </c>
      <c r="J34" s="151">
        <v>4</v>
      </c>
      <c r="K34" s="217" t="s">
        <v>80</v>
      </c>
      <c r="L34" s="192">
        <f t="shared" ref="L34:L37" si="2">H34/J34</f>
        <v>3.75</v>
      </c>
      <c r="M34" s="124" t="s">
        <v>61</v>
      </c>
    </row>
    <row r="35" spans="2:13" ht="16.5" x14ac:dyDescent="0.35">
      <c r="B35" s="28" t="s">
        <v>163</v>
      </c>
      <c r="C35" s="51" t="s">
        <v>76</v>
      </c>
      <c r="D35" s="97">
        <v>2</v>
      </c>
      <c r="E35" s="74" t="s">
        <v>33</v>
      </c>
      <c r="F35" s="59"/>
      <c r="G35" s="60"/>
      <c r="H35" s="112">
        <f>$H$13*D35</f>
        <v>30</v>
      </c>
      <c r="I35" s="74" t="s">
        <v>34</v>
      </c>
      <c r="J35" s="58">
        <v>4</v>
      </c>
      <c r="K35" s="219" t="s">
        <v>80</v>
      </c>
      <c r="L35" s="209">
        <f t="shared" si="2"/>
        <v>7.5</v>
      </c>
      <c r="M35" s="84" t="s">
        <v>61</v>
      </c>
    </row>
    <row r="36" spans="2:13" ht="16.5" x14ac:dyDescent="0.35">
      <c r="B36" s="27" t="s">
        <v>155</v>
      </c>
      <c r="C36" s="53" t="s">
        <v>76</v>
      </c>
      <c r="D36" s="65">
        <v>1</v>
      </c>
      <c r="E36" s="55" t="s">
        <v>35</v>
      </c>
      <c r="F36" s="62">
        <v>2</v>
      </c>
      <c r="G36" s="113" t="s">
        <v>35</v>
      </c>
      <c r="H36" s="65">
        <f t="shared" ref="H36:H40" si="3">IF($H$13*D36&lt;=F36,$H$13*D36,F36)</f>
        <v>2</v>
      </c>
      <c r="I36" s="66" t="s">
        <v>44</v>
      </c>
      <c r="J36" s="58">
        <v>4</v>
      </c>
      <c r="K36" s="219" t="s">
        <v>80</v>
      </c>
      <c r="L36" s="191">
        <f t="shared" si="2"/>
        <v>0.5</v>
      </c>
      <c r="M36" s="114" t="s">
        <v>105</v>
      </c>
    </row>
    <row r="37" spans="2:13" ht="17" thickBot="1" x14ac:dyDescent="0.4">
      <c r="B37" s="160" t="s">
        <v>164</v>
      </c>
      <c r="C37" s="161" t="s">
        <v>83</v>
      </c>
      <c r="D37" s="162">
        <v>3</v>
      </c>
      <c r="E37" s="163" t="s">
        <v>33</v>
      </c>
      <c r="F37" s="164">
        <v>200</v>
      </c>
      <c r="G37" s="165" t="s">
        <v>34</v>
      </c>
      <c r="H37" s="162">
        <f t="shared" si="3"/>
        <v>45</v>
      </c>
      <c r="I37" s="163" t="s">
        <v>21</v>
      </c>
      <c r="J37" s="155">
        <v>100</v>
      </c>
      <c r="K37" s="218" t="s">
        <v>80</v>
      </c>
      <c r="L37" s="210">
        <f t="shared" si="2"/>
        <v>0.45</v>
      </c>
      <c r="M37" s="167" t="s">
        <v>61</v>
      </c>
    </row>
    <row r="38" spans="2:13" ht="17" thickTop="1" x14ac:dyDescent="0.35">
      <c r="B38" s="29" t="s">
        <v>165</v>
      </c>
      <c r="C38" s="48" t="s">
        <v>76</v>
      </c>
      <c r="D38" s="65">
        <v>5</v>
      </c>
      <c r="E38" s="55" t="s">
        <v>72</v>
      </c>
      <c r="F38" s="62">
        <v>250</v>
      </c>
      <c r="G38" s="63" t="s">
        <v>61</v>
      </c>
      <c r="H38" s="200">
        <f t="shared" si="3"/>
        <v>75</v>
      </c>
      <c r="I38" s="55" t="s">
        <v>61</v>
      </c>
      <c r="J38" s="61"/>
      <c r="K38" s="219"/>
      <c r="L38" s="194">
        <f t="shared" ref="L38:L40" si="4">H38</f>
        <v>75</v>
      </c>
      <c r="M38" s="30" t="s">
        <v>61</v>
      </c>
    </row>
    <row r="39" spans="2:13" ht="16.5" x14ac:dyDescent="0.35">
      <c r="B39" s="28" t="s">
        <v>166</v>
      </c>
      <c r="C39" s="51" t="s">
        <v>76</v>
      </c>
      <c r="D39" s="97">
        <v>2</v>
      </c>
      <c r="E39" s="74" t="s">
        <v>72</v>
      </c>
      <c r="F39" s="59">
        <v>100</v>
      </c>
      <c r="G39" s="60" t="s">
        <v>61</v>
      </c>
      <c r="H39" s="97">
        <f t="shared" si="3"/>
        <v>30</v>
      </c>
      <c r="I39" s="74" t="s">
        <v>61</v>
      </c>
      <c r="J39" s="58"/>
      <c r="K39" s="219"/>
      <c r="L39" s="209">
        <f t="shared" si="4"/>
        <v>30</v>
      </c>
      <c r="M39" s="84" t="s">
        <v>61</v>
      </c>
    </row>
    <row r="40" spans="2:13" ht="16.5" x14ac:dyDescent="0.35">
      <c r="B40" s="85" t="s">
        <v>167</v>
      </c>
      <c r="C40" s="48" t="s">
        <v>76</v>
      </c>
      <c r="D40" s="65">
        <v>1</v>
      </c>
      <c r="E40" s="55" t="s">
        <v>72</v>
      </c>
      <c r="F40" s="62">
        <v>50</v>
      </c>
      <c r="G40" s="63" t="s">
        <v>61</v>
      </c>
      <c r="H40" s="65">
        <f t="shared" si="3"/>
        <v>15</v>
      </c>
      <c r="I40" s="55" t="s">
        <v>61</v>
      </c>
      <c r="J40" s="58"/>
      <c r="K40" s="219"/>
      <c r="L40" s="191">
        <f t="shared" si="4"/>
        <v>15</v>
      </c>
      <c r="M40" s="30" t="s">
        <v>61</v>
      </c>
    </row>
    <row r="41" spans="2:13" ht="17" thickBot="1" x14ac:dyDescent="0.4">
      <c r="B41" s="153"/>
      <c r="C41" s="126"/>
      <c r="D41" s="148"/>
      <c r="E41" s="128"/>
      <c r="F41" s="129"/>
      <c r="G41" s="130"/>
      <c r="H41" s="197"/>
      <c r="I41" s="128"/>
      <c r="J41" s="155"/>
      <c r="K41" s="221"/>
      <c r="L41" s="208"/>
      <c r="M41" s="156"/>
    </row>
    <row r="42" spans="2:13" ht="17" thickTop="1" x14ac:dyDescent="0.35">
      <c r="B42" s="29" t="s">
        <v>168</v>
      </c>
      <c r="C42" s="48" t="s">
        <v>76</v>
      </c>
      <c r="D42" s="69">
        <v>0.15</v>
      </c>
      <c r="E42" s="55" t="s">
        <v>22</v>
      </c>
      <c r="F42" s="62">
        <v>10</v>
      </c>
      <c r="G42" s="63" t="s">
        <v>21</v>
      </c>
      <c r="H42" s="194">
        <f t="shared" ref="H42:H105" si="5">IF($H$13*D42&lt;=F42,$H$13*D42,F42)</f>
        <v>2.25</v>
      </c>
      <c r="I42" s="55" t="s">
        <v>21</v>
      </c>
      <c r="J42" s="61">
        <v>5</v>
      </c>
      <c r="K42" s="219" t="s">
        <v>60</v>
      </c>
      <c r="L42" s="194">
        <f>H42/J42</f>
        <v>0.45</v>
      </c>
      <c r="M42" s="30" t="s">
        <v>61</v>
      </c>
    </row>
    <row r="43" spans="2:13" ht="16.5" x14ac:dyDescent="0.35">
      <c r="B43" s="28" t="s">
        <v>139</v>
      </c>
      <c r="C43" s="51" t="s">
        <v>79</v>
      </c>
      <c r="D43" s="95">
        <v>0.5</v>
      </c>
      <c r="E43" s="74" t="s">
        <v>22</v>
      </c>
      <c r="F43" s="59">
        <v>20</v>
      </c>
      <c r="G43" s="60" t="s">
        <v>21</v>
      </c>
      <c r="H43" s="95">
        <f t="shared" si="5"/>
        <v>7.5</v>
      </c>
      <c r="I43" s="74" t="s">
        <v>21</v>
      </c>
      <c r="J43" s="58"/>
      <c r="K43" s="219"/>
      <c r="L43" s="209"/>
      <c r="M43" s="84"/>
    </row>
    <row r="44" spans="2:13" ht="16.5" x14ac:dyDescent="0.35">
      <c r="B44" s="85" t="s">
        <v>153</v>
      </c>
      <c r="C44" s="48" t="s">
        <v>79</v>
      </c>
      <c r="D44" s="110">
        <v>0.3</v>
      </c>
      <c r="E44" s="55" t="s">
        <v>22</v>
      </c>
      <c r="F44" s="62">
        <v>20</v>
      </c>
      <c r="G44" s="63" t="s">
        <v>21</v>
      </c>
      <c r="H44" s="110">
        <f t="shared" si="5"/>
        <v>4.5</v>
      </c>
      <c r="I44" s="55" t="s">
        <v>21</v>
      </c>
      <c r="J44" s="58"/>
      <c r="K44" s="219"/>
      <c r="L44" s="191"/>
      <c r="M44" s="30"/>
    </row>
    <row r="45" spans="2:13" ht="17" thickBot="1" x14ac:dyDescent="0.4">
      <c r="B45" s="153" t="s">
        <v>154</v>
      </c>
      <c r="C45" s="126" t="s">
        <v>79</v>
      </c>
      <c r="D45" s="127">
        <v>0.2</v>
      </c>
      <c r="E45" s="128" t="s">
        <v>22</v>
      </c>
      <c r="F45" s="129">
        <v>20</v>
      </c>
      <c r="G45" s="130" t="s">
        <v>21</v>
      </c>
      <c r="H45" s="148">
        <f t="shared" si="5"/>
        <v>3</v>
      </c>
      <c r="I45" s="128" t="s">
        <v>21</v>
      </c>
      <c r="J45" s="155"/>
      <c r="K45" s="221"/>
      <c r="L45" s="208"/>
      <c r="M45" s="156"/>
    </row>
    <row r="46" spans="2:13" ht="17" thickTop="1" x14ac:dyDescent="0.35">
      <c r="B46" s="29" t="s">
        <v>169</v>
      </c>
      <c r="C46" s="48" t="s">
        <v>76</v>
      </c>
      <c r="D46" s="65">
        <v>1</v>
      </c>
      <c r="E46" s="55" t="s">
        <v>22</v>
      </c>
      <c r="F46" s="62">
        <v>50</v>
      </c>
      <c r="G46" s="63" t="s">
        <v>21</v>
      </c>
      <c r="H46" s="200">
        <f t="shared" si="5"/>
        <v>15</v>
      </c>
      <c r="I46" s="55" t="s">
        <v>21</v>
      </c>
      <c r="J46" s="61">
        <v>50</v>
      </c>
      <c r="K46" s="219" t="s">
        <v>60</v>
      </c>
      <c r="L46" s="194">
        <f t="shared" ref="L46:L61" si="6">H46/J46</f>
        <v>0.3</v>
      </c>
      <c r="M46" s="30" t="s">
        <v>61</v>
      </c>
    </row>
    <row r="47" spans="2:13" ht="17" thickBot="1" x14ac:dyDescent="0.4">
      <c r="B47" s="153"/>
      <c r="C47" s="126" t="s">
        <v>88</v>
      </c>
      <c r="D47" s="148">
        <v>1</v>
      </c>
      <c r="E47" s="128" t="s">
        <v>22</v>
      </c>
      <c r="F47" s="129">
        <v>50</v>
      </c>
      <c r="G47" s="130" t="s">
        <v>21</v>
      </c>
      <c r="H47" s="148">
        <f t="shared" si="5"/>
        <v>15</v>
      </c>
      <c r="I47" s="128" t="s">
        <v>21</v>
      </c>
      <c r="J47" s="155">
        <f>12.5/5</f>
        <v>2.5</v>
      </c>
      <c r="K47" s="221" t="s">
        <v>60</v>
      </c>
      <c r="L47" s="208">
        <f t="shared" si="6"/>
        <v>6</v>
      </c>
      <c r="M47" s="156" t="s">
        <v>61</v>
      </c>
    </row>
    <row r="48" spans="2:13" ht="17" thickTop="1" x14ac:dyDescent="0.35">
      <c r="B48" s="29" t="s">
        <v>26</v>
      </c>
      <c r="C48" s="48" t="s">
        <v>76</v>
      </c>
      <c r="D48" s="65">
        <v>5</v>
      </c>
      <c r="E48" s="66" t="s">
        <v>27</v>
      </c>
      <c r="F48" s="62" t="s">
        <v>28</v>
      </c>
      <c r="G48" s="63"/>
      <c r="H48" s="200">
        <f t="shared" si="5"/>
        <v>75</v>
      </c>
      <c r="I48" s="66" t="s">
        <v>29</v>
      </c>
      <c r="J48" s="61">
        <v>12.5</v>
      </c>
      <c r="K48" s="219" t="s">
        <v>60</v>
      </c>
      <c r="L48" s="194">
        <f t="shared" si="6"/>
        <v>6</v>
      </c>
      <c r="M48" s="114" t="s">
        <v>64</v>
      </c>
    </row>
    <row r="49" spans="2:13" ht="16.5" x14ac:dyDescent="0.35">
      <c r="B49" s="28"/>
      <c r="C49" s="51" t="s">
        <v>76</v>
      </c>
      <c r="D49" s="97">
        <v>10</v>
      </c>
      <c r="E49" s="76" t="s">
        <v>27</v>
      </c>
      <c r="F49" s="59" t="s">
        <v>28</v>
      </c>
      <c r="G49" s="60"/>
      <c r="H49" s="97">
        <f t="shared" si="5"/>
        <v>150</v>
      </c>
      <c r="I49" s="76" t="s">
        <v>29</v>
      </c>
      <c r="J49" s="58">
        <v>12.5</v>
      </c>
      <c r="K49" s="219" t="s">
        <v>60</v>
      </c>
      <c r="L49" s="209">
        <f t="shared" si="6"/>
        <v>12</v>
      </c>
      <c r="M49" s="96" t="s">
        <v>64</v>
      </c>
    </row>
    <row r="50" spans="2:13" ht="16.5" x14ac:dyDescent="0.35">
      <c r="B50" s="85"/>
      <c r="C50" s="48" t="s">
        <v>76</v>
      </c>
      <c r="D50" s="65">
        <v>15</v>
      </c>
      <c r="E50" s="66" t="s">
        <v>27</v>
      </c>
      <c r="F50" s="62" t="s">
        <v>28</v>
      </c>
      <c r="G50" s="63"/>
      <c r="H50" s="65">
        <f t="shared" si="5"/>
        <v>225</v>
      </c>
      <c r="I50" s="66" t="s">
        <v>29</v>
      </c>
      <c r="J50" s="58">
        <v>12.5</v>
      </c>
      <c r="K50" s="219" t="s">
        <v>60</v>
      </c>
      <c r="L50" s="191">
        <f t="shared" si="6"/>
        <v>18</v>
      </c>
      <c r="M50" s="114" t="s">
        <v>64</v>
      </c>
    </row>
    <row r="51" spans="2:13" ht="17" thickBot="1" x14ac:dyDescent="0.4">
      <c r="B51" s="153"/>
      <c r="C51" s="126" t="s">
        <v>76</v>
      </c>
      <c r="D51" s="148">
        <v>20</v>
      </c>
      <c r="E51" s="137" t="s">
        <v>27</v>
      </c>
      <c r="F51" s="129" t="s">
        <v>28</v>
      </c>
      <c r="G51" s="130"/>
      <c r="H51" s="148">
        <f t="shared" si="5"/>
        <v>300</v>
      </c>
      <c r="I51" s="137" t="s">
        <v>29</v>
      </c>
      <c r="J51" s="155">
        <v>12.5</v>
      </c>
      <c r="K51" s="221" t="s">
        <v>60</v>
      </c>
      <c r="L51" s="208">
        <f t="shared" si="6"/>
        <v>24</v>
      </c>
      <c r="M51" s="168" t="s">
        <v>64</v>
      </c>
    </row>
    <row r="52" spans="2:13" ht="17" thickTop="1" x14ac:dyDescent="0.35">
      <c r="B52" s="29" t="s">
        <v>30</v>
      </c>
      <c r="C52" s="48" t="s">
        <v>76</v>
      </c>
      <c r="D52" s="65">
        <v>5</v>
      </c>
      <c r="E52" s="66" t="s">
        <v>27</v>
      </c>
      <c r="F52" s="62" t="s">
        <v>28</v>
      </c>
      <c r="G52" s="63"/>
      <c r="H52" s="200">
        <f t="shared" si="5"/>
        <v>75</v>
      </c>
      <c r="I52" s="66" t="s">
        <v>29</v>
      </c>
      <c r="J52" s="61">
        <v>3.2</v>
      </c>
      <c r="K52" s="219" t="s">
        <v>60</v>
      </c>
      <c r="L52" s="194">
        <f t="shared" si="6"/>
        <v>23.4375</v>
      </c>
      <c r="M52" s="114" t="s">
        <v>64</v>
      </c>
    </row>
    <row r="53" spans="2:13" ht="19.5" x14ac:dyDescent="0.5">
      <c r="B53" s="28" t="s">
        <v>170</v>
      </c>
      <c r="C53" s="51" t="s">
        <v>76</v>
      </c>
      <c r="D53" s="97">
        <v>10</v>
      </c>
      <c r="E53" s="76" t="s">
        <v>27</v>
      </c>
      <c r="F53" s="59" t="s">
        <v>28</v>
      </c>
      <c r="G53" s="60"/>
      <c r="H53" s="97">
        <f t="shared" si="5"/>
        <v>150</v>
      </c>
      <c r="I53" s="76" t="s">
        <v>29</v>
      </c>
      <c r="J53" s="58">
        <v>3.2</v>
      </c>
      <c r="K53" s="219" t="s">
        <v>60</v>
      </c>
      <c r="L53" s="209">
        <f t="shared" si="6"/>
        <v>46.875</v>
      </c>
      <c r="M53" s="96" t="s">
        <v>64</v>
      </c>
    </row>
    <row r="54" spans="2:13" ht="16.5" x14ac:dyDescent="0.35">
      <c r="B54" s="85"/>
      <c r="C54" s="48" t="s">
        <v>76</v>
      </c>
      <c r="D54" s="65">
        <v>15</v>
      </c>
      <c r="E54" s="66" t="s">
        <v>27</v>
      </c>
      <c r="F54" s="62" t="s">
        <v>28</v>
      </c>
      <c r="G54" s="63"/>
      <c r="H54" s="65">
        <f t="shared" si="5"/>
        <v>225</v>
      </c>
      <c r="I54" s="66" t="s">
        <v>29</v>
      </c>
      <c r="J54" s="58">
        <v>3.2</v>
      </c>
      <c r="K54" s="219" t="s">
        <v>60</v>
      </c>
      <c r="L54" s="191">
        <f t="shared" si="6"/>
        <v>70.3125</v>
      </c>
      <c r="M54" s="114" t="s">
        <v>64</v>
      </c>
    </row>
    <row r="55" spans="2:13" ht="17" thickBot="1" x14ac:dyDescent="0.4">
      <c r="B55" s="153"/>
      <c r="C55" s="126" t="s">
        <v>76</v>
      </c>
      <c r="D55" s="148">
        <v>20</v>
      </c>
      <c r="E55" s="137" t="s">
        <v>27</v>
      </c>
      <c r="F55" s="129" t="s">
        <v>28</v>
      </c>
      <c r="G55" s="130"/>
      <c r="H55" s="148">
        <f t="shared" si="5"/>
        <v>300</v>
      </c>
      <c r="I55" s="137" t="s">
        <v>29</v>
      </c>
      <c r="J55" s="155">
        <v>3.2</v>
      </c>
      <c r="K55" s="221" t="s">
        <v>60</v>
      </c>
      <c r="L55" s="208">
        <f t="shared" si="6"/>
        <v>93.75</v>
      </c>
      <c r="M55" s="168" t="s">
        <v>64</v>
      </c>
    </row>
    <row r="56" spans="2:13" ht="17" thickTop="1" x14ac:dyDescent="0.35">
      <c r="B56" s="115" t="s">
        <v>172</v>
      </c>
      <c r="C56" s="116" t="s">
        <v>91</v>
      </c>
      <c r="D56" s="141">
        <v>0.03</v>
      </c>
      <c r="E56" s="118" t="s">
        <v>22</v>
      </c>
      <c r="F56" s="119">
        <v>1</v>
      </c>
      <c r="G56" s="120" t="s">
        <v>21</v>
      </c>
      <c r="H56" s="192">
        <f t="shared" si="5"/>
        <v>0.44999999999999996</v>
      </c>
      <c r="I56" s="118" t="s">
        <v>21</v>
      </c>
      <c r="J56" s="151">
        <v>0.1</v>
      </c>
      <c r="K56" s="217" t="s">
        <v>60</v>
      </c>
      <c r="L56" s="192">
        <f t="shared" si="6"/>
        <v>4.4999999999999991</v>
      </c>
      <c r="M56" s="124" t="s">
        <v>61</v>
      </c>
    </row>
    <row r="57" spans="2:13" ht="16.5" x14ac:dyDescent="0.35">
      <c r="B57" s="28" t="s">
        <v>171</v>
      </c>
      <c r="C57" s="51" t="s">
        <v>91</v>
      </c>
      <c r="D57" s="93">
        <v>0.01</v>
      </c>
      <c r="E57" s="74" t="s">
        <v>22</v>
      </c>
      <c r="F57" s="59">
        <v>1</v>
      </c>
      <c r="G57" s="60" t="s">
        <v>21</v>
      </c>
      <c r="H57" s="93">
        <f t="shared" si="5"/>
        <v>0.15</v>
      </c>
      <c r="I57" s="74" t="s">
        <v>21</v>
      </c>
      <c r="J57" s="58">
        <v>0.1</v>
      </c>
      <c r="K57" s="219" t="s">
        <v>60</v>
      </c>
      <c r="L57" s="209">
        <f t="shared" si="6"/>
        <v>1.4999999999999998</v>
      </c>
      <c r="M57" s="84" t="s">
        <v>61</v>
      </c>
    </row>
    <row r="58" spans="2:13" ht="16.5" x14ac:dyDescent="0.35">
      <c r="B58" s="85" t="s">
        <v>174</v>
      </c>
      <c r="C58" s="48" t="s">
        <v>78</v>
      </c>
      <c r="D58" s="69">
        <v>0.05</v>
      </c>
      <c r="E58" s="55" t="s">
        <v>32</v>
      </c>
      <c r="F58" s="77">
        <v>2.5</v>
      </c>
      <c r="G58" s="63" t="s">
        <v>21</v>
      </c>
      <c r="H58" s="69">
        <f t="shared" si="5"/>
        <v>0.75</v>
      </c>
      <c r="I58" s="55" t="s">
        <v>21</v>
      </c>
      <c r="J58" s="58">
        <v>0.1</v>
      </c>
      <c r="K58" s="219" t="s">
        <v>60</v>
      </c>
      <c r="L58" s="191">
        <f t="shared" si="6"/>
        <v>7.5</v>
      </c>
      <c r="M58" s="30" t="s">
        <v>61</v>
      </c>
    </row>
    <row r="59" spans="2:13" ht="16.5" x14ac:dyDescent="0.35">
      <c r="B59" s="28" t="s">
        <v>173</v>
      </c>
      <c r="C59" s="51" t="s">
        <v>78</v>
      </c>
      <c r="D59" s="95">
        <v>0.1</v>
      </c>
      <c r="E59" s="74" t="s">
        <v>22</v>
      </c>
      <c r="F59" s="94">
        <v>2.5</v>
      </c>
      <c r="G59" s="60" t="s">
        <v>21</v>
      </c>
      <c r="H59" s="95">
        <f t="shared" si="5"/>
        <v>1.5</v>
      </c>
      <c r="I59" s="74" t="s">
        <v>21</v>
      </c>
      <c r="J59" s="58">
        <v>1</v>
      </c>
      <c r="K59" s="219" t="s">
        <v>60</v>
      </c>
      <c r="L59" s="209">
        <f t="shared" si="6"/>
        <v>1.5</v>
      </c>
      <c r="M59" s="84" t="s">
        <v>61</v>
      </c>
    </row>
    <row r="60" spans="2:13" ht="16.5" x14ac:dyDescent="0.35">
      <c r="B60" s="85" t="s">
        <v>65</v>
      </c>
      <c r="C60" s="48" t="s">
        <v>91</v>
      </c>
      <c r="D60" s="110">
        <v>0.1</v>
      </c>
      <c r="E60" s="66" t="s">
        <v>27</v>
      </c>
      <c r="F60" s="62">
        <v>1</v>
      </c>
      <c r="G60" s="113" t="s">
        <v>27</v>
      </c>
      <c r="H60" s="110">
        <f t="shared" si="5"/>
        <v>1</v>
      </c>
      <c r="I60" s="66" t="s">
        <v>29</v>
      </c>
      <c r="J60" s="58">
        <v>0.1</v>
      </c>
      <c r="K60" s="219" t="s">
        <v>60</v>
      </c>
      <c r="L60" s="191">
        <f t="shared" si="6"/>
        <v>10</v>
      </c>
      <c r="M60" s="114" t="s">
        <v>64</v>
      </c>
    </row>
    <row r="61" spans="2:13" ht="17" thickBot="1" x14ac:dyDescent="0.4">
      <c r="B61" s="153" t="s">
        <v>97</v>
      </c>
      <c r="C61" s="126" t="s">
        <v>84</v>
      </c>
      <c r="D61" s="146">
        <v>0.01</v>
      </c>
      <c r="E61" s="128" t="s">
        <v>22</v>
      </c>
      <c r="F61" s="169">
        <v>0.3</v>
      </c>
      <c r="G61" s="130" t="s">
        <v>21</v>
      </c>
      <c r="H61" s="146">
        <f t="shared" si="5"/>
        <v>0.15</v>
      </c>
      <c r="I61" s="128" t="s">
        <v>21</v>
      </c>
      <c r="J61" s="155">
        <v>1</v>
      </c>
      <c r="K61" s="221" t="s">
        <v>60</v>
      </c>
      <c r="L61" s="208">
        <f t="shared" si="6"/>
        <v>0.15</v>
      </c>
      <c r="M61" s="156" t="s">
        <v>61</v>
      </c>
    </row>
    <row r="62" spans="2:13" ht="17" thickTop="1" x14ac:dyDescent="0.35">
      <c r="B62" s="136" t="s">
        <v>137</v>
      </c>
      <c r="C62" s="170" t="s">
        <v>118</v>
      </c>
      <c r="D62" s="141">
        <v>0.05</v>
      </c>
      <c r="E62" s="118" t="s">
        <v>72</v>
      </c>
      <c r="F62" s="149">
        <v>0.5</v>
      </c>
      <c r="G62" s="120" t="s">
        <v>61</v>
      </c>
      <c r="H62" s="69">
        <f t="shared" si="5"/>
        <v>0.5</v>
      </c>
      <c r="I62" s="118" t="s">
        <v>61</v>
      </c>
      <c r="J62" s="122"/>
      <c r="K62" s="217"/>
      <c r="L62" s="189"/>
      <c r="M62" s="124" t="s">
        <v>61</v>
      </c>
    </row>
    <row r="63" spans="2:13" ht="19.5" customHeight="1" thickBot="1" x14ac:dyDescent="0.4">
      <c r="B63" s="171"/>
      <c r="C63" s="172"/>
      <c r="D63" s="173"/>
      <c r="E63" s="174"/>
      <c r="F63" s="175"/>
      <c r="G63" s="174"/>
      <c r="H63" s="198"/>
      <c r="I63" s="174"/>
      <c r="J63" s="174"/>
      <c r="K63" s="222"/>
      <c r="L63" s="211"/>
      <c r="M63" s="176"/>
    </row>
    <row r="64" spans="2:13" ht="17" thickTop="1" x14ac:dyDescent="0.35">
      <c r="B64" s="136" t="s">
        <v>133</v>
      </c>
      <c r="C64" s="170" t="s">
        <v>76</v>
      </c>
      <c r="D64" s="158">
        <v>100</v>
      </c>
      <c r="E64" s="118" t="s">
        <v>33</v>
      </c>
      <c r="F64" s="119">
        <f>500*H13</f>
        <v>7500</v>
      </c>
      <c r="G64" s="120" t="s">
        <v>34</v>
      </c>
      <c r="H64" s="158">
        <f t="shared" si="5"/>
        <v>1500</v>
      </c>
      <c r="I64" s="118" t="s">
        <v>34</v>
      </c>
      <c r="J64" s="122">
        <v>10</v>
      </c>
      <c r="K64" s="217" t="s">
        <v>60</v>
      </c>
      <c r="L64" s="189">
        <f t="shared" ref="L64:L76" si="7">H64/J64</f>
        <v>150</v>
      </c>
      <c r="M64" s="124" t="s">
        <v>61</v>
      </c>
    </row>
    <row r="65" spans="2:13" ht="17" thickBot="1" x14ac:dyDescent="0.4">
      <c r="B65" s="153" t="s">
        <v>175</v>
      </c>
      <c r="C65" s="126" t="s">
        <v>76</v>
      </c>
      <c r="D65" s="148">
        <v>100</v>
      </c>
      <c r="E65" s="137" t="s">
        <v>27</v>
      </c>
      <c r="F65" s="129">
        <v>1000</v>
      </c>
      <c r="G65" s="138" t="s">
        <v>27</v>
      </c>
      <c r="H65" s="148">
        <f t="shared" si="5"/>
        <v>1000</v>
      </c>
      <c r="I65" s="137" t="s">
        <v>27</v>
      </c>
      <c r="J65" s="155">
        <v>10</v>
      </c>
      <c r="K65" s="221" t="s">
        <v>60</v>
      </c>
      <c r="L65" s="208">
        <f t="shared" si="7"/>
        <v>100</v>
      </c>
      <c r="M65" s="168" t="s">
        <v>176</v>
      </c>
    </row>
    <row r="66" spans="2:13" ht="17" thickTop="1" x14ac:dyDescent="0.35">
      <c r="B66" s="75" t="s">
        <v>74</v>
      </c>
      <c r="C66" s="53" t="s">
        <v>76</v>
      </c>
      <c r="D66" s="110">
        <v>0.1</v>
      </c>
      <c r="E66" s="55" t="s">
        <v>22</v>
      </c>
      <c r="F66" s="62">
        <v>20</v>
      </c>
      <c r="G66" s="63" t="s">
        <v>21</v>
      </c>
      <c r="H66" s="110">
        <f t="shared" si="5"/>
        <v>1.5</v>
      </c>
      <c r="I66" s="55" t="s">
        <v>21</v>
      </c>
      <c r="J66" s="58">
        <v>2</v>
      </c>
      <c r="K66" s="219" t="s">
        <v>60</v>
      </c>
      <c r="L66" s="191">
        <f t="shared" si="7"/>
        <v>0.75</v>
      </c>
      <c r="M66" s="30" t="s">
        <v>61</v>
      </c>
    </row>
    <row r="67" spans="2:13" ht="17" thickBot="1" x14ac:dyDescent="0.4">
      <c r="B67" s="153" t="s">
        <v>89</v>
      </c>
      <c r="C67" s="126" t="s">
        <v>76</v>
      </c>
      <c r="D67" s="127">
        <v>0.3</v>
      </c>
      <c r="E67" s="128" t="s">
        <v>22</v>
      </c>
      <c r="F67" s="129">
        <v>20</v>
      </c>
      <c r="G67" s="130" t="s">
        <v>21</v>
      </c>
      <c r="H67" s="127">
        <f t="shared" si="5"/>
        <v>4.5</v>
      </c>
      <c r="I67" s="128" t="s">
        <v>21</v>
      </c>
      <c r="J67" s="155">
        <v>2</v>
      </c>
      <c r="K67" s="221" t="s">
        <v>60</v>
      </c>
      <c r="L67" s="208">
        <f t="shared" si="7"/>
        <v>2.25</v>
      </c>
      <c r="M67" s="156" t="s">
        <v>61</v>
      </c>
    </row>
    <row r="68" spans="2:13" ht="17" thickTop="1" x14ac:dyDescent="0.35">
      <c r="B68" s="136" t="s">
        <v>81</v>
      </c>
      <c r="C68" s="170" t="s">
        <v>77</v>
      </c>
      <c r="D68" s="158">
        <v>1</v>
      </c>
      <c r="E68" s="118" t="s">
        <v>33</v>
      </c>
      <c r="F68" s="119">
        <v>50</v>
      </c>
      <c r="G68" s="120" t="s">
        <v>34</v>
      </c>
      <c r="H68" s="158">
        <f t="shared" si="5"/>
        <v>15</v>
      </c>
      <c r="I68" s="118" t="s">
        <v>34</v>
      </c>
      <c r="J68" s="122">
        <v>50</v>
      </c>
      <c r="K68" s="217" t="s">
        <v>80</v>
      </c>
      <c r="L68" s="189">
        <f t="shared" si="7"/>
        <v>0.3</v>
      </c>
      <c r="M68" s="124" t="s">
        <v>61</v>
      </c>
    </row>
    <row r="69" spans="2:13" ht="17" thickBot="1" x14ac:dyDescent="0.4">
      <c r="B69" s="153" t="s">
        <v>82</v>
      </c>
      <c r="C69" s="126" t="s">
        <v>83</v>
      </c>
      <c r="D69" s="148">
        <v>2</v>
      </c>
      <c r="E69" s="128" t="s">
        <v>33</v>
      </c>
      <c r="F69" s="129">
        <v>100</v>
      </c>
      <c r="G69" s="130" t="s">
        <v>34</v>
      </c>
      <c r="H69" s="148">
        <f t="shared" si="5"/>
        <v>30</v>
      </c>
      <c r="I69" s="128" t="s">
        <v>34</v>
      </c>
      <c r="J69" s="155">
        <v>50</v>
      </c>
      <c r="K69" s="221" t="s">
        <v>80</v>
      </c>
      <c r="L69" s="208">
        <f t="shared" si="7"/>
        <v>0.6</v>
      </c>
      <c r="M69" s="156" t="s">
        <v>61</v>
      </c>
    </row>
    <row r="70" spans="2:13" ht="17" thickTop="1" x14ac:dyDescent="0.35">
      <c r="B70" s="136" t="s">
        <v>36</v>
      </c>
      <c r="C70" s="170" t="s">
        <v>76</v>
      </c>
      <c r="D70" s="141">
        <v>0.01</v>
      </c>
      <c r="E70" s="118" t="s">
        <v>22</v>
      </c>
      <c r="F70" s="149">
        <v>0.2</v>
      </c>
      <c r="G70" s="120" t="s">
        <v>21</v>
      </c>
      <c r="H70" s="141">
        <f t="shared" si="5"/>
        <v>0.15</v>
      </c>
      <c r="I70" s="118" t="s">
        <v>21</v>
      </c>
      <c r="J70" s="122">
        <v>0.1</v>
      </c>
      <c r="K70" s="217" t="s">
        <v>60</v>
      </c>
      <c r="L70" s="189">
        <f t="shared" si="7"/>
        <v>1.4999999999999998</v>
      </c>
      <c r="M70" s="124" t="s">
        <v>61</v>
      </c>
    </row>
    <row r="71" spans="2:13" ht="17" thickBot="1" x14ac:dyDescent="0.4">
      <c r="B71" s="153" t="s">
        <v>177</v>
      </c>
      <c r="C71" s="126" t="s">
        <v>76</v>
      </c>
      <c r="D71" s="146">
        <v>0.02</v>
      </c>
      <c r="E71" s="128" t="s">
        <v>22</v>
      </c>
      <c r="F71" s="129">
        <v>1</v>
      </c>
      <c r="G71" s="130" t="s">
        <v>115</v>
      </c>
      <c r="H71" s="127">
        <f t="shared" si="5"/>
        <v>0.3</v>
      </c>
      <c r="I71" s="128" t="s">
        <v>21</v>
      </c>
      <c r="J71" s="155">
        <v>0.1</v>
      </c>
      <c r="K71" s="221" t="s">
        <v>60</v>
      </c>
      <c r="L71" s="208">
        <f t="shared" si="7"/>
        <v>2.9999999999999996</v>
      </c>
      <c r="M71" s="156" t="s">
        <v>61</v>
      </c>
    </row>
    <row r="72" spans="2:13" ht="17" thickTop="1" x14ac:dyDescent="0.35">
      <c r="B72" s="136" t="s">
        <v>37</v>
      </c>
      <c r="C72" s="170" t="s">
        <v>76</v>
      </c>
      <c r="D72" s="158">
        <v>15</v>
      </c>
      <c r="E72" s="118" t="s">
        <v>38</v>
      </c>
      <c r="F72" s="119">
        <v>1500</v>
      </c>
      <c r="G72" s="120" t="s">
        <v>178</v>
      </c>
      <c r="H72" s="158">
        <f t="shared" si="5"/>
        <v>225</v>
      </c>
      <c r="I72" s="118" t="s">
        <v>21</v>
      </c>
      <c r="J72" s="122">
        <v>25</v>
      </c>
      <c r="K72" s="217" t="s">
        <v>60</v>
      </c>
      <c r="L72" s="189">
        <f t="shared" si="7"/>
        <v>9</v>
      </c>
      <c r="M72" s="124" t="s">
        <v>61</v>
      </c>
    </row>
    <row r="73" spans="2:13" ht="17" thickBot="1" x14ac:dyDescent="0.4">
      <c r="B73" s="153" t="s">
        <v>179</v>
      </c>
      <c r="C73" s="126" t="s">
        <v>76</v>
      </c>
      <c r="D73" s="148">
        <v>20</v>
      </c>
      <c r="E73" s="128" t="s">
        <v>38</v>
      </c>
      <c r="F73" s="129">
        <v>1500</v>
      </c>
      <c r="G73" s="130" t="s">
        <v>178</v>
      </c>
      <c r="H73" s="148">
        <f t="shared" si="5"/>
        <v>300</v>
      </c>
      <c r="I73" s="128" t="s">
        <v>21</v>
      </c>
      <c r="J73" s="155">
        <v>25</v>
      </c>
      <c r="K73" s="221" t="s">
        <v>60</v>
      </c>
      <c r="L73" s="208">
        <f t="shared" si="7"/>
        <v>12</v>
      </c>
      <c r="M73" s="156" t="s">
        <v>61</v>
      </c>
    </row>
    <row r="74" spans="2:13" ht="17" thickTop="1" x14ac:dyDescent="0.35">
      <c r="B74" s="157" t="s">
        <v>180</v>
      </c>
      <c r="C74" s="116" t="s">
        <v>76</v>
      </c>
      <c r="D74" s="141">
        <v>0.02</v>
      </c>
      <c r="E74" s="118" t="s">
        <v>22</v>
      </c>
      <c r="F74" s="119">
        <v>1</v>
      </c>
      <c r="G74" s="120" t="s">
        <v>21</v>
      </c>
      <c r="H74" s="117">
        <f t="shared" si="5"/>
        <v>0.3</v>
      </c>
      <c r="I74" s="118" t="s">
        <v>21</v>
      </c>
      <c r="J74" s="122">
        <v>1</v>
      </c>
      <c r="K74" s="217" t="s">
        <v>60</v>
      </c>
      <c r="L74" s="189">
        <f t="shared" si="7"/>
        <v>0.3</v>
      </c>
      <c r="M74" s="124" t="s">
        <v>61</v>
      </c>
    </row>
    <row r="75" spans="2:13" ht="18" thickBot="1" x14ac:dyDescent="0.45">
      <c r="B75" s="153" t="s">
        <v>121</v>
      </c>
      <c r="C75" s="126" t="s">
        <v>76</v>
      </c>
      <c r="D75" s="148">
        <v>5</v>
      </c>
      <c r="E75" s="137" t="s">
        <v>29</v>
      </c>
      <c r="F75" s="129">
        <v>15</v>
      </c>
      <c r="G75" s="177" t="s">
        <v>29</v>
      </c>
      <c r="H75" s="148">
        <f t="shared" si="5"/>
        <v>15</v>
      </c>
      <c r="I75" s="137" t="s">
        <v>29</v>
      </c>
      <c r="J75" s="155">
        <v>1</v>
      </c>
      <c r="K75" s="221" t="s">
        <v>60</v>
      </c>
      <c r="L75" s="208">
        <f t="shared" si="7"/>
        <v>15</v>
      </c>
      <c r="M75" s="168" t="s">
        <v>64</v>
      </c>
    </row>
    <row r="76" spans="2:13" ht="17" thickTop="1" x14ac:dyDescent="0.35">
      <c r="B76" s="136" t="s">
        <v>152</v>
      </c>
      <c r="C76" s="170" t="s">
        <v>76</v>
      </c>
      <c r="D76" s="158">
        <v>2</v>
      </c>
      <c r="E76" s="118" t="s">
        <v>22</v>
      </c>
      <c r="F76" s="119">
        <v>100</v>
      </c>
      <c r="G76" s="120" t="s">
        <v>21</v>
      </c>
      <c r="H76" s="158">
        <f t="shared" si="5"/>
        <v>30</v>
      </c>
      <c r="I76" s="118" t="s">
        <v>21</v>
      </c>
      <c r="J76" s="122"/>
      <c r="K76" s="217" t="s">
        <v>60</v>
      </c>
      <c r="L76" s="189" t="e">
        <f t="shared" si="7"/>
        <v>#DIV/0!</v>
      </c>
      <c r="M76" s="124" t="s">
        <v>61</v>
      </c>
    </row>
    <row r="77" spans="2:13" ht="17" thickBot="1" x14ac:dyDescent="0.4">
      <c r="B77" s="153"/>
      <c r="C77" s="126"/>
      <c r="D77" s="148"/>
      <c r="E77" s="128"/>
      <c r="F77" s="129"/>
      <c r="G77" s="130"/>
      <c r="H77" s="197"/>
      <c r="I77" s="128"/>
      <c r="J77" s="155"/>
      <c r="K77" s="221"/>
      <c r="L77" s="208"/>
      <c r="M77" s="156"/>
    </row>
    <row r="78" spans="2:13" ht="17" thickTop="1" x14ac:dyDescent="0.35">
      <c r="B78" s="115" t="s">
        <v>151</v>
      </c>
      <c r="C78" s="116" t="s">
        <v>118</v>
      </c>
      <c r="D78" s="141">
        <v>0.25</v>
      </c>
      <c r="E78" s="118" t="s">
        <v>21</v>
      </c>
      <c r="F78" s="149">
        <v>0.5</v>
      </c>
      <c r="G78" s="120" t="s">
        <v>21</v>
      </c>
      <c r="H78" s="117">
        <f t="shared" si="5"/>
        <v>0.5</v>
      </c>
      <c r="I78" s="118" t="s">
        <v>21</v>
      </c>
      <c r="J78" s="122">
        <v>0.25</v>
      </c>
      <c r="K78" s="217" t="s">
        <v>60</v>
      </c>
      <c r="L78" s="189">
        <f t="shared" ref="L78:L84" si="8">H78/J78</f>
        <v>2</v>
      </c>
      <c r="M78" s="124" t="s">
        <v>61</v>
      </c>
    </row>
    <row r="79" spans="2:13" ht="17" thickBot="1" x14ac:dyDescent="0.4">
      <c r="B79" s="178" t="s">
        <v>134</v>
      </c>
      <c r="C79" s="179" t="s">
        <v>118</v>
      </c>
      <c r="D79" s="127">
        <v>0.5</v>
      </c>
      <c r="E79" s="128" t="s">
        <v>21</v>
      </c>
      <c r="F79" s="169">
        <v>0.5</v>
      </c>
      <c r="G79" s="130" t="s">
        <v>21</v>
      </c>
      <c r="H79" s="127">
        <f t="shared" si="5"/>
        <v>0.5</v>
      </c>
      <c r="I79" s="128" t="s">
        <v>21</v>
      </c>
      <c r="J79" s="155">
        <v>0.25</v>
      </c>
      <c r="K79" s="221" t="s">
        <v>60</v>
      </c>
      <c r="L79" s="208">
        <f t="shared" si="8"/>
        <v>2</v>
      </c>
      <c r="M79" s="156" t="s">
        <v>61</v>
      </c>
    </row>
    <row r="80" spans="2:13" ht="17" thickTop="1" x14ac:dyDescent="0.35">
      <c r="B80" s="115" t="s">
        <v>181</v>
      </c>
      <c r="C80" s="116" t="s">
        <v>76</v>
      </c>
      <c r="D80" s="158">
        <v>1</v>
      </c>
      <c r="E80" s="118" t="s">
        <v>22</v>
      </c>
      <c r="F80" s="119">
        <v>100</v>
      </c>
      <c r="G80" s="120" t="s">
        <v>21</v>
      </c>
      <c r="H80" s="158">
        <f t="shared" si="5"/>
        <v>15</v>
      </c>
      <c r="I80" s="118" t="s">
        <v>21</v>
      </c>
      <c r="J80" s="122">
        <v>50</v>
      </c>
      <c r="K80" s="217" t="s">
        <v>60</v>
      </c>
      <c r="L80" s="189">
        <f t="shared" si="8"/>
        <v>0.3</v>
      </c>
      <c r="M80" s="124" t="s">
        <v>61</v>
      </c>
    </row>
    <row r="81" spans="2:13" ht="16.5" x14ac:dyDescent="0.35">
      <c r="B81" s="28"/>
      <c r="C81" s="51" t="s">
        <v>76</v>
      </c>
      <c r="D81" s="97">
        <v>2</v>
      </c>
      <c r="E81" s="74" t="s">
        <v>22</v>
      </c>
      <c r="F81" s="59">
        <v>100</v>
      </c>
      <c r="G81" s="60" t="s">
        <v>21</v>
      </c>
      <c r="H81" s="97">
        <f t="shared" si="5"/>
        <v>30</v>
      </c>
      <c r="I81" s="74" t="s">
        <v>21</v>
      </c>
      <c r="J81" s="58">
        <v>50</v>
      </c>
      <c r="K81" s="219" t="s">
        <v>60</v>
      </c>
      <c r="L81" s="209">
        <f t="shared" si="8"/>
        <v>0.6</v>
      </c>
      <c r="M81" s="84" t="s">
        <v>61</v>
      </c>
    </row>
    <row r="82" spans="2:13" ht="16.5" x14ac:dyDescent="0.35">
      <c r="B82" s="27" t="s">
        <v>182</v>
      </c>
      <c r="C82" s="53" t="s">
        <v>84</v>
      </c>
      <c r="D82" s="65">
        <v>4</v>
      </c>
      <c r="E82" s="55" t="s">
        <v>22</v>
      </c>
      <c r="F82" s="62">
        <v>250</v>
      </c>
      <c r="G82" s="63" t="s">
        <v>21</v>
      </c>
      <c r="H82" s="65">
        <f t="shared" si="5"/>
        <v>60</v>
      </c>
      <c r="I82" s="55" t="s">
        <v>21</v>
      </c>
      <c r="J82" s="58">
        <v>50</v>
      </c>
      <c r="K82" s="219" t="s">
        <v>60</v>
      </c>
      <c r="L82" s="191">
        <f t="shared" si="8"/>
        <v>1.2</v>
      </c>
      <c r="M82" s="30" t="s">
        <v>61</v>
      </c>
    </row>
    <row r="83" spans="2:13" ht="17" thickBot="1" x14ac:dyDescent="0.4">
      <c r="B83" s="153"/>
      <c r="C83" s="126" t="s">
        <v>84</v>
      </c>
      <c r="D83" s="148">
        <v>5</v>
      </c>
      <c r="E83" s="128" t="s">
        <v>22</v>
      </c>
      <c r="F83" s="129">
        <v>250</v>
      </c>
      <c r="G83" s="130" t="s">
        <v>21</v>
      </c>
      <c r="H83" s="148">
        <f t="shared" si="5"/>
        <v>75</v>
      </c>
      <c r="I83" s="128" t="s">
        <v>21</v>
      </c>
      <c r="J83" s="155">
        <v>50</v>
      </c>
      <c r="K83" s="221" t="s">
        <v>60</v>
      </c>
      <c r="L83" s="208">
        <f t="shared" si="8"/>
        <v>1.5</v>
      </c>
      <c r="M83" s="156" t="s">
        <v>61</v>
      </c>
    </row>
    <row r="84" spans="2:13" ht="17" thickTop="1" x14ac:dyDescent="0.35">
      <c r="B84" s="136" t="s">
        <v>140</v>
      </c>
      <c r="C84" s="170" t="s">
        <v>76</v>
      </c>
      <c r="D84" s="158">
        <v>60</v>
      </c>
      <c r="E84" s="118" t="s">
        <v>22</v>
      </c>
      <c r="F84" s="119">
        <v>4500</v>
      </c>
      <c r="G84" s="120" t="s">
        <v>21</v>
      </c>
      <c r="H84" s="158">
        <f t="shared" si="5"/>
        <v>900</v>
      </c>
      <c r="I84" s="118" t="s">
        <v>21</v>
      </c>
      <c r="J84" s="122">
        <v>100</v>
      </c>
      <c r="K84" s="217" t="s">
        <v>60</v>
      </c>
      <c r="L84" s="189">
        <f t="shared" si="8"/>
        <v>9</v>
      </c>
      <c r="M84" s="124" t="s">
        <v>61</v>
      </c>
    </row>
    <row r="85" spans="2:13" ht="17" thickBot="1" x14ac:dyDescent="0.4">
      <c r="B85" s="153"/>
      <c r="C85" s="126"/>
      <c r="D85" s="148"/>
      <c r="E85" s="128"/>
      <c r="F85" s="129"/>
      <c r="G85" s="130"/>
      <c r="H85" s="148"/>
      <c r="I85" s="128"/>
      <c r="J85" s="155"/>
      <c r="K85" s="221"/>
      <c r="L85" s="208"/>
      <c r="M85" s="156"/>
    </row>
    <row r="86" spans="2:13" ht="17" thickTop="1" x14ac:dyDescent="0.35">
      <c r="B86" s="136" t="s">
        <v>148</v>
      </c>
      <c r="C86" s="170" t="s">
        <v>76</v>
      </c>
      <c r="D86" s="158">
        <v>1</v>
      </c>
      <c r="E86" s="118" t="s">
        <v>31</v>
      </c>
      <c r="F86" s="119">
        <f>3*H13</f>
        <v>45</v>
      </c>
      <c r="G86" s="120" t="s">
        <v>21</v>
      </c>
      <c r="H86" s="158">
        <f t="shared" si="5"/>
        <v>15</v>
      </c>
      <c r="I86" s="118" t="s">
        <v>21</v>
      </c>
      <c r="J86" s="122">
        <v>20</v>
      </c>
      <c r="K86" s="217" t="s">
        <v>60</v>
      </c>
      <c r="L86" s="189">
        <f t="shared" ref="L86:L88" si="9">H86/J86</f>
        <v>0.75</v>
      </c>
      <c r="M86" s="124" t="s">
        <v>61</v>
      </c>
    </row>
    <row r="87" spans="2:13" ht="16.5" x14ac:dyDescent="0.35">
      <c r="B87" s="28" t="s">
        <v>149</v>
      </c>
      <c r="C87" s="51" t="s">
        <v>78</v>
      </c>
      <c r="D87" s="97">
        <v>2</v>
      </c>
      <c r="E87" s="74" t="s">
        <v>22</v>
      </c>
      <c r="F87" s="59">
        <f>3*H13</f>
        <v>45</v>
      </c>
      <c r="G87" s="60" t="s">
        <v>21</v>
      </c>
      <c r="H87" s="97">
        <f t="shared" si="5"/>
        <v>30</v>
      </c>
      <c r="I87" s="74" t="s">
        <v>21</v>
      </c>
      <c r="J87" s="58">
        <v>20</v>
      </c>
      <c r="K87" s="219" t="s">
        <v>60</v>
      </c>
      <c r="L87" s="209">
        <f t="shared" si="9"/>
        <v>1.5</v>
      </c>
      <c r="M87" s="84" t="s">
        <v>61</v>
      </c>
    </row>
    <row r="88" spans="2:13" ht="16.5" x14ac:dyDescent="0.35">
      <c r="B88" s="98" t="s">
        <v>150</v>
      </c>
      <c r="C88" s="53" t="s">
        <v>76</v>
      </c>
      <c r="D88" s="65">
        <v>20</v>
      </c>
      <c r="E88" s="66" t="s">
        <v>27</v>
      </c>
      <c r="F88" s="62">
        <v>50</v>
      </c>
      <c r="G88" s="182" t="s">
        <v>27</v>
      </c>
      <c r="H88" s="65">
        <f t="shared" si="5"/>
        <v>50</v>
      </c>
      <c r="I88" s="66" t="s">
        <v>29</v>
      </c>
      <c r="J88" s="58">
        <v>20</v>
      </c>
      <c r="K88" s="219" t="s">
        <v>60</v>
      </c>
      <c r="L88" s="191">
        <f t="shared" si="9"/>
        <v>2.5</v>
      </c>
      <c r="M88" s="114" t="s">
        <v>64</v>
      </c>
    </row>
    <row r="89" spans="2:13" ht="17" thickBot="1" x14ac:dyDescent="0.4">
      <c r="B89" s="153"/>
      <c r="C89" s="126"/>
      <c r="D89" s="127"/>
      <c r="E89" s="128"/>
      <c r="F89" s="129"/>
      <c r="G89" s="130"/>
      <c r="H89" s="197"/>
      <c r="I89" s="128"/>
      <c r="J89" s="155"/>
      <c r="K89" s="221"/>
      <c r="L89" s="208"/>
      <c r="M89" s="156"/>
    </row>
    <row r="90" spans="2:13" ht="17" thickTop="1" x14ac:dyDescent="0.35">
      <c r="B90" s="115" t="s">
        <v>106</v>
      </c>
      <c r="C90" s="116" t="s">
        <v>76</v>
      </c>
      <c r="D90" s="141">
        <v>0.05</v>
      </c>
      <c r="E90" s="118" t="s">
        <v>22</v>
      </c>
      <c r="F90" s="119">
        <v>2</v>
      </c>
      <c r="G90" s="120" t="s">
        <v>21</v>
      </c>
      <c r="H90" s="141">
        <f t="shared" si="5"/>
        <v>0.75</v>
      </c>
      <c r="I90" s="118" t="s">
        <v>21</v>
      </c>
      <c r="J90" s="122">
        <v>2</v>
      </c>
      <c r="K90" s="217" t="s">
        <v>60</v>
      </c>
      <c r="L90" s="189">
        <f t="shared" ref="L90:L117" si="10">H90/J90</f>
        <v>0.375</v>
      </c>
      <c r="M90" s="124" t="s">
        <v>61</v>
      </c>
    </row>
    <row r="91" spans="2:13" ht="16.5" x14ac:dyDescent="0.35">
      <c r="B91" s="86" t="s">
        <v>107</v>
      </c>
      <c r="C91" s="56" t="s">
        <v>77</v>
      </c>
      <c r="D91" s="111">
        <v>0.1</v>
      </c>
      <c r="E91" s="88" t="s">
        <v>22</v>
      </c>
      <c r="F91" s="89">
        <v>4</v>
      </c>
      <c r="G91" s="90" t="s">
        <v>21</v>
      </c>
      <c r="H91" s="111">
        <f t="shared" si="5"/>
        <v>1.5</v>
      </c>
      <c r="I91" s="88" t="s">
        <v>21</v>
      </c>
      <c r="J91" s="58">
        <v>2</v>
      </c>
      <c r="K91" s="220" t="s">
        <v>60</v>
      </c>
      <c r="L91" s="212">
        <f t="shared" si="10"/>
        <v>0.75</v>
      </c>
      <c r="M91" s="91" t="s">
        <v>61</v>
      </c>
    </row>
    <row r="92" spans="2:13" ht="16.5" x14ac:dyDescent="0.35">
      <c r="B92" s="27" t="s">
        <v>108</v>
      </c>
      <c r="C92" s="48" t="s">
        <v>77</v>
      </c>
      <c r="D92" s="110">
        <v>0.1</v>
      </c>
      <c r="E92" s="55" t="s">
        <v>22</v>
      </c>
      <c r="F92" s="62">
        <v>2</v>
      </c>
      <c r="G92" s="63" t="s">
        <v>21</v>
      </c>
      <c r="H92" s="110">
        <f t="shared" si="5"/>
        <v>1.5</v>
      </c>
      <c r="I92" s="55" t="s">
        <v>21</v>
      </c>
      <c r="J92" s="58">
        <v>2</v>
      </c>
      <c r="K92" s="219" t="s">
        <v>60</v>
      </c>
      <c r="L92" s="191">
        <f t="shared" si="10"/>
        <v>0.75</v>
      </c>
      <c r="M92" s="30" t="s">
        <v>61</v>
      </c>
    </row>
    <row r="93" spans="2:13" ht="17" thickBot="1" x14ac:dyDescent="0.4">
      <c r="B93" s="180"/>
      <c r="C93" s="161" t="s">
        <v>88</v>
      </c>
      <c r="D93" s="181">
        <v>0.1</v>
      </c>
      <c r="E93" s="163" t="s">
        <v>22</v>
      </c>
      <c r="F93" s="164">
        <v>2</v>
      </c>
      <c r="G93" s="165" t="s">
        <v>21</v>
      </c>
      <c r="H93" s="181">
        <f t="shared" si="5"/>
        <v>1.5</v>
      </c>
      <c r="I93" s="163" t="s">
        <v>21</v>
      </c>
      <c r="J93" s="155"/>
      <c r="K93" s="218" t="s">
        <v>109</v>
      </c>
      <c r="L93" s="210" t="e">
        <f t="shared" si="10"/>
        <v>#DIV/0!</v>
      </c>
      <c r="M93" s="167" t="s">
        <v>109</v>
      </c>
    </row>
    <row r="94" spans="2:13" ht="17" thickTop="1" x14ac:dyDescent="0.35">
      <c r="B94" s="136" t="s">
        <v>129</v>
      </c>
      <c r="C94" s="170" t="s">
        <v>76</v>
      </c>
      <c r="D94" s="158">
        <v>25</v>
      </c>
      <c r="E94" s="118" t="s">
        <v>22</v>
      </c>
      <c r="F94" s="119">
        <v>2000</v>
      </c>
      <c r="G94" s="120" t="s">
        <v>21</v>
      </c>
      <c r="H94" s="158">
        <f t="shared" si="5"/>
        <v>375</v>
      </c>
      <c r="I94" s="118" t="s">
        <v>21</v>
      </c>
      <c r="J94" s="122">
        <v>40</v>
      </c>
      <c r="K94" s="217" t="s">
        <v>60</v>
      </c>
      <c r="L94" s="189">
        <f t="shared" si="10"/>
        <v>9.375</v>
      </c>
      <c r="M94" s="124" t="s">
        <v>61</v>
      </c>
    </row>
    <row r="95" spans="2:13" ht="17" thickBot="1" x14ac:dyDescent="0.4">
      <c r="B95" s="153" t="s">
        <v>130</v>
      </c>
      <c r="C95" s="126" t="s">
        <v>76</v>
      </c>
      <c r="D95" s="148">
        <v>50</v>
      </c>
      <c r="E95" s="128" t="s">
        <v>22</v>
      </c>
      <c r="F95" s="129">
        <v>2000</v>
      </c>
      <c r="G95" s="130" t="s">
        <v>21</v>
      </c>
      <c r="H95" s="148">
        <f t="shared" si="5"/>
        <v>750</v>
      </c>
      <c r="I95" s="128" t="s">
        <v>21</v>
      </c>
      <c r="J95" s="155">
        <v>40</v>
      </c>
      <c r="K95" s="221" t="s">
        <v>60</v>
      </c>
      <c r="L95" s="208">
        <f t="shared" si="10"/>
        <v>18.75</v>
      </c>
      <c r="M95" s="156" t="s">
        <v>61</v>
      </c>
    </row>
    <row r="96" spans="2:13" ht="17" thickTop="1" x14ac:dyDescent="0.35">
      <c r="B96" s="136" t="s">
        <v>39</v>
      </c>
      <c r="C96" s="170" t="s">
        <v>76</v>
      </c>
      <c r="D96" s="141">
        <v>0.25</v>
      </c>
      <c r="E96" s="118" t="s">
        <v>40</v>
      </c>
      <c r="F96" s="143"/>
      <c r="G96" s="120"/>
      <c r="H96" s="141">
        <f t="shared" ref="H96:H99" si="11">$H$13*D96</f>
        <v>3.75</v>
      </c>
      <c r="I96" s="118" t="s">
        <v>41</v>
      </c>
      <c r="J96" s="122">
        <v>0.2</v>
      </c>
      <c r="K96" s="217" t="s">
        <v>138</v>
      </c>
      <c r="L96" s="189">
        <f t="shared" si="10"/>
        <v>18.75</v>
      </c>
      <c r="M96" s="124" t="s">
        <v>61</v>
      </c>
    </row>
    <row r="97" spans="2:13" ht="16.5" x14ac:dyDescent="0.35">
      <c r="B97" s="28" t="s">
        <v>183</v>
      </c>
      <c r="C97" s="51" t="s">
        <v>76</v>
      </c>
      <c r="D97" s="95">
        <v>0.5</v>
      </c>
      <c r="E97" s="74" t="s">
        <v>40</v>
      </c>
      <c r="F97" s="59"/>
      <c r="G97" s="60"/>
      <c r="H97" s="95">
        <f t="shared" si="11"/>
        <v>7.5</v>
      </c>
      <c r="I97" s="74" t="s">
        <v>41</v>
      </c>
      <c r="J97" s="58">
        <v>0.2</v>
      </c>
      <c r="K97" s="219" t="s">
        <v>138</v>
      </c>
      <c r="L97" s="215">
        <f t="shared" si="10"/>
        <v>37.5</v>
      </c>
      <c r="M97" s="84" t="s">
        <v>61</v>
      </c>
    </row>
    <row r="98" spans="2:13" ht="16.5" x14ac:dyDescent="0.35">
      <c r="B98" s="85" t="s">
        <v>184</v>
      </c>
      <c r="C98" s="48" t="s">
        <v>76</v>
      </c>
      <c r="D98" s="69">
        <v>0.75</v>
      </c>
      <c r="E98" s="55" t="s">
        <v>40</v>
      </c>
      <c r="F98" s="62"/>
      <c r="G98" s="63"/>
      <c r="H98" s="69">
        <f t="shared" si="11"/>
        <v>11.25</v>
      </c>
      <c r="I98" s="55" t="s">
        <v>41</v>
      </c>
      <c r="J98" s="58">
        <v>0.2</v>
      </c>
      <c r="K98" s="219" t="s">
        <v>138</v>
      </c>
      <c r="L98" s="196">
        <f t="shared" si="10"/>
        <v>56.25</v>
      </c>
      <c r="M98" s="30" t="s">
        <v>61</v>
      </c>
    </row>
    <row r="99" spans="2:13" ht="17" thickBot="1" x14ac:dyDescent="0.4">
      <c r="B99" s="153"/>
      <c r="C99" s="126" t="s">
        <v>76</v>
      </c>
      <c r="D99" s="148">
        <v>1</v>
      </c>
      <c r="E99" s="128" t="s">
        <v>40</v>
      </c>
      <c r="F99" s="129"/>
      <c r="G99" s="130"/>
      <c r="H99" s="148">
        <f t="shared" si="11"/>
        <v>15</v>
      </c>
      <c r="I99" s="128" t="s">
        <v>41</v>
      </c>
      <c r="J99" s="155">
        <v>0.2</v>
      </c>
      <c r="K99" s="221" t="s">
        <v>138</v>
      </c>
      <c r="L99" s="213">
        <f t="shared" si="10"/>
        <v>75</v>
      </c>
      <c r="M99" s="156" t="s">
        <v>61</v>
      </c>
    </row>
    <row r="100" spans="2:13" ht="17" thickTop="1" x14ac:dyDescent="0.35">
      <c r="B100" s="136" t="s">
        <v>122</v>
      </c>
      <c r="C100" s="170" t="s">
        <v>77</v>
      </c>
      <c r="D100" s="158">
        <v>2</v>
      </c>
      <c r="E100" s="118" t="s">
        <v>22</v>
      </c>
      <c r="F100" s="119">
        <v>125</v>
      </c>
      <c r="G100" s="120" t="s">
        <v>21</v>
      </c>
      <c r="H100" s="158">
        <f t="shared" si="5"/>
        <v>30</v>
      </c>
      <c r="I100" s="118" t="s">
        <v>21</v>
      </c>
      <c r="J100" s="122"/>
      <c r="K100" s="217" t="s">
        <v>60</v>
      </c>
      <c r="L100" s="195" t="e">
        <f t="shared" si="10"/>
        <v>#DIV/0!</v>
      </c>
      <c r="M100" s="124" t="s">
        <v>61</v>
      </c>
    </row>
    <row r="101" spans="2:13" ht="17" thickBot="1" x14ac:dyDescent="0.4">
      <c r="B101" s="153" t="s">
        <v>123</v>
      </c>
      <c r="C101" s="126" t="s">
        <v>77</v>
      </c>
      <c r="D101" s="127">
        <v>0.5</v>
      </c>
      <c r="E101" s="128" t="s">
        <v>22</v>
      </c>
      <c r="F101" s="129">
        <v>120</v>
      </c>
      <c r="G101" s="130" t="s">
        <v>21</v>
      </c>
      <c r="H101" s="127">
        <f t="shared" si="5"/>
        <v>7.5</v>
      </c>
      <c r="I101" s="128" t="s">
        <v>21</v>
      </c>
      <c r="J101" s="155"/>
      <c r="K101" s="221" t="s">
        <v>60</v>
      </c>
      <c r="L101" s="213" t="e">
        <f t="shared" si="10"/>
        <v>#DIV/0!</v>
      </c>
      <c r="M101" s="156" t="s">
        <v>61</v>
      </c>
    </row>
    <row r="102" spans="2:13" ht="17" thickTop="1" x14ac:dyDescent="0.35">
      <c r="B102" s="136" t="s">
        <v>42</v>
      </c>
      <c r="C102" s="170" t="s">
        <v>76</v>
      </c>
      <c r="D102" s="141">
        <v>0.05</v>
      </c>
      <c r="E102" s="118" t="s">
        <v>22</v>
      </c>
      <c r="F102" s="119">
        <v>2</v>
      </c>
      <c r="G102" s="120" t="s">
        <v>21</v>
      </c>
      <c r="H102" s="141">
        <f t="shared" si="5"/>
        <v>0.75</v>
      </c>
      <c r="I102" s="118" t="s">
        <v>21</v>
      </c>
      <c r="J102" s="122">
        <v>5</v>
      </c>
      <c r="K102" s="217" t="s">
        <v>60</v>
      </c>
      <c r="L102" s="195">
        <f t="shared" si="10"/>
        <v>0.15</v>
      </c>
      <c r="M102" s="124" t="s">
        <v>61</v>
      </c>
    </row>
    <row r="103" spans="2:13" ht="16.5" x14ac:dyDescent="0.35">
      <c r="B103" s="28" t="s">
        <v>85</v>
      </c>
      <c r="C103" s="51" t="s">
        <v>76</v>
      </c>
      <c r="D103" s="95">
        <v>0.1</v>
      </c>
      <c r="E103" s="74" t="s">
        <v>22</v>
      </c>
      <c r="F103" s="59">
        <v>2</v>
      </c>
      <c r="G103" s="60" t="s">
        <v>21</v>
      </c>
      <c r="H103" s="95">
        <f t="shared" si="5"/>
        <v>1.5</v>
      </c>
      <c r="I103" s="74" t="s">
        <v>21</v>
      </c>
      <c r="J103" s="58">
        <v>5</v>
      </c>
      <c r="K103" s="219" t="s">
        <v>60</v>
      </c>
      <c r="L103" s="215">
        <f t="shared" si="10"/>
        <v>0.3</v>
      </c>
      <c r="M103" s="84" t="s">
        <v>61</v>
      </c>
    </row>
    <row r="104" spans="2:13" ht="16.5" x14ac:dyDescent="0.35">
      <c r="B104" s="85" t="s">
        <v>86</v>
      </c>
      <c r="C104" s="48" t="s">
        <v>83</v>
      </c>
      <c r="D104" s="110">
        <v>0.3</v>
      </c>
      <c r="E104" s="55" t="s">
        <v>22</v>
      </c>
      <c r="F104" s="62">
        <v>10</v>
      </c>
      <c r="G104" s="63" t="s">
        <v>21</v>
      </c>
      <c r="H104" s="110">
        <f t="shared" si="5"/>
        <v>4.5</v>
      </c>
      <c r="I104" s="55" t="s">
        <v>21</v>
      </c>
      <c r="J104" s="58">
        <v>5</v>
      </c>
      <c r="K104" s="219" t="s">
        <v>60</v>
      </c>
      <c r="L104" s="196">
        <f t="shared" si="10"/>
        <v>0.9</v>
      </c>
      <c r="M104" s="30" t="s">
        <v>61</v>
      </c>
    </row>
    <row r="105" spans="2:13" ht="16.5" x14ac:dyDescent="0.35">
      <c r="B105" s="28" t="s">
        <v>87</v>
      </c>
      <c r="C105" s="51" t="s">
        <v>88</v>
      </c>
      <c r="D105" s="93">
        <v>0.25</v>
      </c>
      <c r="E105" s="74" t="s">
        <v>22</v>
      </c>
      <c r="F105" s="59">
        <v>20</v>
      </c>
      <c r="G105" s="60" t="s">
        <v>21</v>
      </c>
      <c r="H105" s="93">
        <f t="shared" si="5"/>
        <v>3.75</v>
      </c>
      <c r="I105" s="74" t="s">
        <v>21</v>
      </c>
      <c r="J105" s="58">
        <v>2</v>
      </c>
      <c r="K105" s="219" t="s">
        <v>60</v>
      </c>
      <c r="L105" s="215">
        <f t="shared" si="10"/>
        <v>1.875</v>
      </c>
      <c r="M105" s="84" t="s">
        <v>61</v>
      </c>
    </row>
    <row r="106" spans="2:13" ht="16.5" x14ac:dyDescent="0.35">
      <c r="B106" s="85" t="s">
        <v>90</v>
      </c>
      <c r="C106" s="48" t="s">
        <v>76</v>
      </c>
      <c r="D106" s="110">
        <v>0.2</v>
      </c>
      <c r="E106" s="55" t="s">
        <v>22</v>
      </c>
      <c r="F106" s="62">
        <v>10</v>
      </c>
      <c r="G106" s="63" t="s">
        <v>21</v>
      </c>
      <c r="H106" s="65">
        <f t="shared" ref="H106:H117" si="12">IF($H$13*D106&lt;=F106,$H$13*D106,F106)</f>
        <v>3</v>
      </c>
      <c r="I106" s="55" t="s">
        <v>21</v>
      </c>
      <c r="J106" s="58">
        <v>5</v>
      </c>
      <c r="K106" s="219" t="s">
        <v>60</v>
      </c>
      <c r="L106" s="196">
        <f t="shared" si="10"/>
        <v>0.6</v>
      </c>
      <c r="M106" s="30" t="s">
        <v>61</v>
      </c>
    </row>
    <row r="107" spans="2:13" ht="17" thickBot="1" x14ac:dyDescent="0.4">
      <c r="B107" s="125"/>
      <c r="C107" s="179" t="s">
        <v>76</v>
      </c>
      <c r="D107" s="127">
        <v>0.3</v>
      </c>
      <c r="E107" s="128" t="s">
        <v>22</v>
      </c>
      <c r="F107" s="129">
        <v>10</v>
      </c>
      <c r="G107" s="130" t="s">
        <v>21</v>
      </c>
      <c r="H107" s="127">
        <f t="shared" si="12"/>
        <v>4.5</v>
      </c>
      <c r="I107" s="128" t="s">
        <v>21</v>
      </c>
      <c r="J107" s="155">
        <v>5</v>
      </c>
      <c r="K107" s="221" t="s">
        <v>60</v>
      </c>
      <c r="L107" s="213">
        <f t="shared" si="10"/>
        <v>0.9</v>
      </c>
      <c r="M107" s="156" t="s">
        <v>61</v>
      </c>
    </row>
    <row r="108" spans="2:13" ht="17" thickTop="1" x14ac:dyDescent="0.35">
      <c r="B108" s="115" t="s">
        <v>92</v>
      </c>
      <c r="C108" s="116" t="s">
        <v>91</v>
      </c>
      <c r="D108" s="158">
        <v>50</v>
      </c>
      <c r="E108" s="118" t="s">
        <v>33</v>
      </c>
      <c r="F108" s="119">
        <f>50*H13</f>
        <v>750</v>
      </c>
      <c r="G108" s="120" t="s">
        <v>34</v>
      </c>
      <c r="H108" s="158">
        <f t="shared" si="12"/>
        <v>750</v>
      </c>
      <c r="I108" s="118" t="s">
        <v>34</v>
      </c>
      <c r="J108" s="122">
        <v>1</v>
      </c>
      <c r="K108" s="217" t="s">
        <v>60</v>
      </c>
      <c r="L108" s="195">
        <f t="shared" si="10"/>
        <v>750</v>
      </c>
      <c r="M108" s="124" t="s">
        <v>61</v>
      </c>
    </row>
    <row r="109" spans="2:13" ht="17" thickBot="1" x14ac:dyDescent="0.4">
      <c r="B109" s="125" t="s">
        <v>73</v>
      </c>
      <c r="C109" s="179" t="s">
        <v>76</v>
      </c>
      <c r="D109" s="146">
        <v>0.25</v>
      </c>
      <c r="E109" s="137" t="s">
        <v>27</v>
      </c>
      <c r="F109" s="129">
        <f>0.75*H13</f>
        <v>11.25</v>
      </c>
      <c r="G109" s="177" t="s">
        <v>27</v>
      </c>
      <c r="H109" s="146">
        <f t="shared" si="12"/>
        <v>3.75</v>
      </c>
      <c r="I109" s="137" t="s">
        <v>27</v>
      </c>
      <c r="J109" s="155">
        <v>200</v>
      </c>
      <c r="K109" s="221" t="s">
        <v>80</v>
      </c>
      <c r="L109" s="214">
        <f t="shared" si="10"/>
        <v>1.8749999999999999E-2</v>
      </c>
      <c r="M109" s="168" t="s">
        <v>64</v>
      </c>
    </row>
    <row r="110" spans="2:13" ht="17" thickTop="1" x14ac:dyDescent="0.35">
      <c r="B110" s="115" t="s">
        <v>45</v>
      </c>
      <c r="C110" s="116" t="s">
        <v>76</v>
      </c>
      <c r="D110" s="141">
        <v>0.05</v>
      </c>
      <c r="E110" s="118" t="s">
        <v>22</v>
      </c>
      <c r="F110" s="119">
        <f>0.1*H13</f>
        <v>1.5</v>
      </c>
      <c r="G110" s="120" t="s">
        <v>21</v>
      </c>
      <c r="H110" s="141">
        <f t="shared" si="12"/>
        <v>0.75</v>
      </c>
      <c r="I110" s="118" t="s">
        <v>21</v>
      </c>
      <c r="J110" s="122">
        <v>10</v>
      </c>
      <c r="K110" s="217" t="s">
        <v>60</v>
      </c>
      <c r="L110" s="195">
        <f t="shared" si="10"/>
        <v>7.4999999999999997E-2</v>
      </c>
      <c r="M110" s="124" t="s">
        <v>61</v>
      </c>
    </row>
    <row r="111" spans="2:13" ht="17" thickBot="1" x14ac:dyDescent="0.4">
      <c r="B111" s="125" t="s">
        <v>114</v>
      </c>
      <c r="C111" s="179" t="s">
        <v>76</v>
      </c>
      <c r="D111" s="127">
        <v>0.1</v>
      </c>
      <c r="E111" s="128" t="s">
        <v>22</v>
      </c>
      <c r="F111" s="129">
        <f>0.2*H13</f>
        <v>3</v>
      </c>
      <c r="G111" s="130" t="s">
        <v>21</v>
      </c>
      <c r="H111" s="127">
        <f t="shared" si="12"/>
        <v>1.5</v>
      </c>
      <c r="I111" s="128" t="s">
        <v>21</v>
      </c>
      <c r="J111" s="155">
        <v>10</v>
      </c>
      <c r="K111" s="221" t="s">
        <v>60</v>
      </c>
      <c r="L111" s="213">
        <f t="shared" si="10"/>
        <v>0.15</v>
      </c>
      <c r="M111" s="156" t="s">
        <v>61</v>
      </c>
    </row>
    <row r="112" spans="2:13" ht="17" thickTop="1" x14ac:dyDescent="0.35">
      <c r="B112" s="115" t="s">
        <v>116</v>
      </c>
      <c r="C112" s="123" t="s">
        <v>117</v>
      </c>
      <c r="D112" s="141">
        <v>0.02</v>
      </c>
      <c r="E112" s="118" t="s">
        <v>22</v>
      </c>
      <c r="F112" s="119">
        <v>2</v>
      </c>
      <c r="G112" s="120" t="s">
        <v>21</v>
      </c>
      <c r="H112" s="117">
        <f t="shared" si="12"/>
        <v>0.3</v>
      </c>
      <c r="I112" s="118" t="s">
        <v>21</v>
      </c>
      <c r="J112" s="122">
        <v>0.4</v>
      </c>
      <c r="K112" s="217" t="s">
        <v>60</v>
      </c>
      <c r="L112" s="195">
        <f t="shared" si="10"/>
        <v>0.74999999999999989</v>
      </c>
      <c r="M112" s="124" t="s">
        <v>61</v>
      </c>
    </row>
    <row r="113" spans="2:13" ht="17" thickBot="1" x14ac:dyDescent="0.4">
      <c r="B113" s="125" t="s">
        <v>128</v>
      </c>
      <c r="C113" s="179" t="s">
        <v>117</v>
      </c>
      <c r="D113" s="159">
        <v>1E-3</v>
      </c>
      <c r="E113" s="128" t="s">
        <v>22</v>
      </c>
      <c r="F113" s="129">
        <v>10</v>
      </c>
      <c r="G113" s="130" t="s">
        <v>115</v>
      </c>
      <c r="H113" s="159">
        <f t="shared" si="12"/>
        <v>1.4999999999999999E-2</v>
      </c>
      <c r="I113" s="128" t="s">
        <v>21</v>
      </c>
      <c r="J113" s="155">
        <v>0.4</v>
      </c>
      <c r="K113" s="221" t="s">
        <v>60</v>
      </c>
      <c r="L113" s="213">
        <f t="shared" si="10"/>
        <v>3.7499999999999999E-2</v>
      </c>
      <c r="M113" s="156" t="s">
        <v>61</v>
      </c>
    </row>
    <row r="114" spans="2:13" ht="17" thickTop="1" x14ac:dyDescent="0.35">
      <c r="B114" s="115" t="s">
        <v>93</v>
      </c>
      <c r="C114" s="116" t="s">
        <v>91</v>
      </c>
      <c r="D114" s="117">
        <v>0.1</v>
      </c>
      <c r="E114" s="183" t="s">
        <v>27</v>
      </c>
      <c r="F114" s="119">
        <v>2</v>
      </c>
      <c r="G114" s="184" t="s">
        <v>27</v>
      </c>
      <c r="H114" s="117">
        <f t="shared" si="12"/>
        <v>1.5</v>
      </c>
      <c r="I114" s="142" t="s">
        <v>27</v>
      </c>
      <c r="J114" s="122">
        <v>1</v>
      </c>
      <c r="K114" s="217" t="s">
        <v>60</v>
      </c>
      <c r="L114" s="195">
        <f t="shared" si="10"/>
        <v>1.5</v>
      </c>
      <c r="M114" s="145" t="s">
        <v>64</v>
      </c>
    </row>
    <row r="115" spans="2:13" ht="17" thickBot="1" x14ac:dyDescent="0.4">
      <c r="B115" s="125" t="s">
        <v>66</v>
      </c>
      <c r="C115" s="179" t="s">
        <v>76</v>
      </c>
      <c r="D115" s="148">
        <v>2</v>
      </c>
      <c r="E115" s="185" t="s">
        <v>27</v>
      </c>
      <c r="F115" s="129">
        <v>2</v>
      </c>
      <c r="G115" s="138" t="s">
        <v>27</v>
      </c>
      <c r="H115" s="148">
        <f t="shared" si="12"/>
        <v>2</v>
      </c>
      <c r="I115" s="137" t="s">
        <v>27</v>
      </c>
      <c r="J115" s="155">
        <v>1</v>
      </c>
      <c r="K115" s="221" t="s">
        <v>60</v>
      </c>
      <c r="L115" s="213">
        <f t="shared" si="10"/>
        <v>2</v>
      </c>
      <c r="M115" s="168" t="s">
        <v>64</v>
      </c>
    </row>
    <row r="116" spans="2:13" ht="17" thickTop="1" x14ac:dyDescent="0.35">
      <c r="B116" s="115" t="s">
        <v>142</v>
      </c>
      <c r="C116" s="116" t="s">
        <v>76</v>
      </c>
      <c r="D116" s="158">
        <v>1</v>
      </c>
      <c r="E116" s="118" t="s">
        <v>22</v>
      </c>
      <c r="F116" s="119">
        <v>200</v>
      </c>
      <c r="G116" s="120" t="s">
        <v>21</v>
      </c>
      <c r="H116" s="158">
        <f t="shared" si="12"/>
        <v>15</v>
      </c>
      <c r="I116" s="118" t="s">
        <v>21</v>
      </c>
      <c r="J116" s="122">
        <v>50</v>
      </c>
      <c r="K116" s="217" t="s">
        <v>60</v>
      </c>
      <c r="L116" s="195">
        <f t="shared" si="10"/>
        <v>0.3</v>
      </c>
      <c r="M116" s="124" t="s">
        <v>61</v>
      </c>
    </row>
    <row r="117" spans="2:13" ht="16.5" x14ac:dyDescent="0.35">
      <c r="B117" s="73" t="s">
        <v>111</v>
      </c>
      <c r="C117" s="49" t="s">
        <v>76</v>
      </c>
      <c r="D117" s="97">
        <v>3</v>
      </c>
      <c r="E117" s="74" t="s">
        <v>22</v>
      </c>
      <c r="F117" s="59">
        <v>200</v>
      </c>
      <c r="G117" s="60" t="s">
        <v>21</v>
      </c>
      <c r="H117" s="97">
        <f t="shared" si="12"/>
        <v>45</v>
      </c>
      <c r="I117" s="74" t="s">
        <v>21</v>
      </c>
      <c r="J117" s="58">
        <v>50</v>
      </c>
      <c r="K117" s="219" t="s">
        <v>60</v>
      </c>
      <c r="L117" s="215">
        <f t="shared" si="10"/>
        <v>0.9</v>
      </c>
      <c r="M117" s="84" t="s">
        <v>61</v>
      </c>
    </row>
    <row r="118" spans="2:13" ht="16.5" x14ac:dyDescent="0.35">
      <c r="B118" s="85" t="s">
        <v>185</v>
      </c>
      <c r="C118" s="48"/>
      <c r="D118" s="65"/>
      <c r="E118" s="55"/>
      <c r="F118" s="62"/>
      <c r="G118" s="63"/>
      <c r="H118" s="65"/>
      <c r="I118" s="55"/>
      <c r="J118" s="58"/>
      <c r="K118" s="219"/>
      <c r="L118" s="196"/>
      <c r="M118" s="30"/>
    </row>
    <row r="119" spans="2:13" ht="17" thickBot="1" x14ac:dyDescent="0.4">
      <c r="B119" s="125" t="s">
        <v>110</v>
      </c>
      <c r="C119" s="179" t="s">
        <v>88</v>
      </c>
      <c r="D119" s="148">
        <v>4</v>
      </c>
      <c r="E119" s="128" t="s">
        <v>22</v>
      </c>
      <c r="F119" s="129">
        <v>200</v>
      </c>
      <c r="G119" s="130" t="s">
        <v>21</v>
      </c>
      <c r="H119" s="148">
        <f t="shared" ref="H119:H122" si="13">IF($H$13*D119&lt;=F119,$H$13*D119,F119)</f>
        <v>60</v>
      </c>
      <c r="I119" s="128" t="s">
        <v>21</v>
      </c>
      <c r="J119" s="155">
        <v>50</v>
      </c>
      <c r="K119" s="221" t="s">
        <v>60</v>
      </c>
      <c r="L119" s="213">
        <f>H119/J119</f>
        <v>1.2</v>
      </c>
      <c r="M119" s="156" t="s">
        <v>61</v>
      </c>
    </row>
    <row r="120" spans="2:13" ht="17" thickTop="1" x14ac:dyDescent="0.35">
      <c r="B120" s="115" t="s">
        <v>46</v>
      </c>
      <c r="C120" s="116" t="s">
        <v>76</v>
      </c>
      <c r="D120" s="158">
        <v>15</v>
      </c>
      <c r="E120" s="118" t="s">
        <v>22</v>
      </c>
      <c r="F120" s="119">
        <f>40*H13</f>
        <v>600</v>
      </c>
      <c r="G120" s="120" t="s">
        <v>186</v>
      </c>
      <c r="H120" s="158">
        <f t="shared" si="13"/>
        <v>225</v>
      </c>
      <c r="I120" s="118" t="s">
        <v>21</v>
      </c>
      <c r="J120" s="122">
        <v>130</v>
      </c>
      <c r="K120" s="217" t="s">
        <v>60</v>
      </c>
      <c r="L120" s="195">
        <f t="shared" ref="L120:L124" si="14">H120/J120</f>
        <v>1.7307692307692308</v>
      </c>
      <c r="M120" s="124" t="s">
        <v>61</v>
      </c>
    </row>
    <row r="121" spans="2:13" ht="17" thickBot="1" x14ac:dyDescent="0.4">
      <c r="B121" s="125"/>
      <c r="C121" s="179" t="s">
        <v>76</v>
      </c>
      <c r="D121" s="148">
        <v>20</v>
      </c>
      <c r="E121" s="128" t="s">
        <v>22</v>
      </c>
      <c r="F121" s="129">
        <v>1000</v>
      </c>
      <c r="G121" s="130" t="s">
        <v>21</v>
      </c>
      <c r="H121" s="148">
        <f t="shared" si="13"/>
        <v>300</v>
      </c>
      <c r="I121" s="128" t="s">
        <v>21</v>
      </c>
      <c r="J121" s="155">
        <v>130</v>
      </c>
      <c r="K121" s="221" t="s">
        <v>60</v>
      </c>
      <c r="L121" s="213">
        <f t="shared" si="14"/>
        <v>2.3076923076923075</v>
      </c>
      <c r="M121" s="156" t="s">
        <v>61</v>
      </c>
    </row>
    <row r="122" spans="2:13" ht="17" thickTop="1" x14ac:dyDescent="0.35">
      <c r="B122" s="136" t="s">
        <v>47</v>
      </c>
      <c r="C122" s="170" t="s">
        <v>76</v>
      </c>
      <c r="D122" s="158">
        <v>15</v>
      </c>
      <c r="E122" s="118" t="s">
        <v>127</v>
      </c>
      <c r="F122" s="119">
        <v>100</v>
      </c>
      <c r="G122" s="120" t="s">
        <v>21</v>
      </c>
      <c r="H122" s="158">
        <f t="shared" si="13"/>
        <v>100</v>
      </c>
      <c r="I122" s="118" t="s">
        <v>34</v>
      </c>
      <c r="J122" s="122">
        <v>500</v>
      </c>
      <c r="K122" s="217" t="s">
        <v>60</v>
      </c>
      <c r="L122" s="195">
        <f t="shared" si="14"/>
        <v>0.2</v>
      </c>
      <c r="M122" s="124" t="s">
        <v>61</v>
      </c>
    </row>
    <row r="123" spans="2:13" ht="16.5" x14ac:dyDescent="0.35">
      <c r="B123" s="28" t="s">
        <v>48</v>
      </c>
      <c r="C123" s="51" t="s">
        <v>76</v>
      </c>
      <c r="D123" s="97">
        <v>20</v>
      </c>
      <c r="E123" s="76" t="s">
        <v>27</v>
      </c>
      <c r="F123" s="59"/>
      <c r="G123" s="60"/>
      <c r="H123" s="97">
        <f t="shared" ref="H123:H124" si="15">$H$13*D123</f>
        <v>300</v>
      </c>
      <c r="I123" s="76" t="s">
        <v>29</v>
      </c>
      <c r="J123" s="58">
        <v>500</v>
      </c>
      <c r="K123" s="219" t="s">
        <v>60</v>
      </c>
      <c r="L123" s="215">
        <f t="shared" si="14"/>
        <v>0.6</v>
      </c>
      <c r="M123" s="96" t="s">
        <v>64</v>
      </c>
    </row>
    <row r="124" spans="2:13" ht="16.5" x14ac:dyDescent="0.35">
      <c r="B124" s="27"/>
      <c r="C124" s="48" t="s">
        <v>76</v>
      </c>
      <c r="D124" s="65">
        <v>80</v>
      </c>
      <c r="E124" s="66" t="s">
        <v>27</v>
      </c>
      <c r="F124" s="62"/>
      <c r="G124" s="63"/>
      <c r="H124" s="65">
        <f t="shared" si="15"/>
        <v>1200</v>
      </c>
      <c r="I124" s="66" t="s">
        <v>29</v>
      </c>
      <c r="J124" s="58">
        <v>500</v>
      </c>
      <c r="K124" s="219" t="s">
        <v>60</v>
      </c>
      <c r="L124" s="196">
        <f t="shared" si="14"/>
        <v>2.4</v>
      </c>
      <c r="M124" s="114" t="s">
        <v>64</v>
      </c>
    </row>
    <row r="125" spans="2:13" ht="17" thickBot="1" x14ac:dyDescent="0.4">
      <c r="B125" s="178"/>
      <c r="C125" s="126"/>
      <c r="D125" s="159"/>
      <c r="E125" s="186"/>
      <c r="F125" s="129"/>
      <c r="G125" s="130"/>
      <c r="H125" s="197"/>
      <c r="I125" s="185"/>
      <c r="J125" s="155"/>
      <c r="K125" s="223"/>
      <c r="L125" s="213"/>
      <c r="M125" s="187"/>
    </row>
    <row r="126" spans="2:13" ht="17" thickTop="1" x14ac:dyDescent="0.35">
      <c r="B126" s="136" t="s">
        <v>147</v>
      </c>
      <c r="C126" s="170" t="s">
        <v>76</v>
      </c>
      <c r="D126" s="117">
        <v>0.5</v>
      </c>
      <c r="E126" s="118" t="s">
        <v>22</v>
      </c>
      <c r="F126" s="119">
        <v>50</v>
      </c>
      <c r="G126" s="120" t="s">
        <v>21</v>
      </c>
      <c r="H126" s="117">
        <f t="shared" ref="H126:H133" si="16">IF($H$13*D126&lt;=F126,$H$13*D126,F126)</f>
        <v>7.5</v>
      </c>
      <c r="I126" s="118" t="s">
        <v>34</v>
      </c>
      <c r="J126" s="122">
        <v>10</v>
      </c>
      <c r="K126" s="217" t="s">
        <v>60</v>
      </c>
      <c r="L126" s="195">
        <f t="shared" ref="L126:L131" si="17">H126/J126</f>
        <v>0.75</v>
      </c>
      <c r="M126" s="124" t="s">
        <v>34</v>
      </c>
    </row>
    <row r="127" spans="2:13" ht="17" thickBot="1" x14ac:dyDescent="0.4">
      <c r="B127" s="153" t="s">
        <v>112</v>
      </c>
      <c r="C127" s="126" t="s">
        <v>76</v>
      </c>
      <c r="D127" s="148">
        <v>50</v>
      </c>
      <c r="E127" s="185" t="s">
        <v>113</v>
      </c>
      <c r="F127" s="129">
        <v>200</v>
      </c>
      <c r="G127" s="138" t="s">
        <v>27</v>
      </c>
      <c r="H127" s="148">
        <f t="shared" si="16"/>
        <v>200</v>
      </c>
      <c r="I127" s="137" t="s">
        <v>29</v>
      </c>
      <c r="J127" s="155">
        <v>10</v>
      </c>
      <c r="K127" s="223" t="s">
        <v>60</v>
      </c>
      <c r="L127" s="213">
        <f t="shared" si="17"/>
        <v>20</v>
      </c>
      <c r="M127" s="168" t="s">
        <v>64</v>
      </c>
    </row>
    <row r="128" spans="2:13" ht="17" thickTop="1" x14ac:dyDescent="0.35">
      <c r="B128" s="115" t="s">
        <v>95</v>
      </c>
      <c r="C128" s="116" t="s">
        <v>76</v>
      </c>
      <c r="D128" s="158">
        <v>1</v>
      </c>
      <c r="E128" s="118" t="s">
        <v>22</v>
      </c>
      <c r="F128" s="119"/>
      <c r="G128" s="120"/>
      <c r="H128" s="158">
        <f t="shared" ref="H128:H129" si="18">$H$13*D128</f>
        <v>15</v>
      </c>
      <c r="I128" s="118" t="s">
        <v>21</v>
      </c>
      <c r="J128" s="122">
        <v>10</v>
      </c>
      <c r="K128" s="217" t="s">
        <v>60</v>
      </c>
      <c r="L128" s="195">
        <f t="shared" si="17"/>
        <v>1.5</v>
      </c>
      <c r="M128" s="124" t="s">
        <v>61</v>
      </c>
    </row>
    <row r="129" spans="2:13" ht="17" thickBot="1" x14ac:dyDescent="0.4">
      <c r="B129" s="125" t="s">
        <v>94</v>
      </c>
      <c r="C129" s="179" t="s">
        <v>76</v>
      </c>
      <c r="D129" s="127">
        <v>1.2</v>
      </c>
      <c r="E129" s="128" t="s">
        <v>22</v>
      </c>
      <c r="F129" s="129"/>
      <c r="G129" s="130"/>
      <c r="H129" s="148">
        <f t="shared" si="18"/>
        <v>18</v>
      </c>
      <c r="I129" s="128" t="s">
        <v>21</v>
      </c>
      <c r="J129" s="155">
        <v>10</v>
      </c>
      <c r="K129" s="221" t="s">
        <v>60</v>
      </c>
      <c r="L129" s="213">
        <f t="shared" si="17"/>
        <v>1.8</v>
      </c>
      <c r="M129" s="156" t="s">
        <v>61</v>
      </c>
    </row>
    <row r="130" spans="2:13" ht="17" thickTop="1" x14ac:dyDescent="0.35">
      <c r="B130" s="115" t="s">
        <v>96</v>
      </c>
      <c r="C130" s="116" t="s">
        <v>91</v>
      </c>
      <c r="D130" s="158">
        <v>1</v>
      </c>
      <c r="E130" s="118" t="s">
        <v>68</v>
      </c>
      <c r="F130" s="119">
        <v>50</v>
      </c>
      <c r="G130" s="120" t="s">
        <v>67</v>
      </c>
      <c r="H130" s="158">
        <f t="shared" si="16"/>
        <v>15</v>
      </c>
      <c r="I130" s="118" t="s">
        <v>49</v>
      </c>
      <c r="J130" s="122">
        <v>1</v>
      </c>
      <c r="K130" s="217" t="s">
        <v>69</v>
      </c>
      <c r="L130" s="195">
        <f t="shared" si="17"/>
        <v>15</v>
      </c>
      <c r="M130" s="124" t="s">
        <v>61</v>
      </c>
    </row>
    <row r="131" spans="2:13" ht="17" thickBot="1" x14ac:dyDescent="0.4">
      <c r="B131" s="125" t="s">
        <v>187</v>
      </c>
      <c r="C131" s="179" t="s">
        <v>91</v>
      </c>
      <c r="D131" s="148">
        <v>1</v>
      </c>
      <c r="E131" s="128" t="s">
        <v>68</v>
      </c>
      <c r="F131" s="129">
        <v>50</v>
      </c>
      <c r="G131" s="130" t="s">
        <v>67</v>
      </c>
      <c r="H131" s="148">
        <f t="shared" si="16"/>
        <v>15</v>
      </c>
      <c r="I131" s="128" t="s">
        <v>49</v>
      </c>
      <c r="J131" s="155">
        <v>0.5</v>
      </c>
      <c r="K131" s="221" t="s">
        <v>69</v>
      </c>
      <c r="L131" s="213">
        <f t="shared" si="17"/>
        <v>30</v>
      </c>
      <c r="M131" s="156" t="s">
        <v>61</v>
      </c>
    </row>
    <row r="132" spans="2:13" ht="17" thickTop="1" x14ac:dyDescent="0.35">
      <c r="B132" s="115" t="s">
        <v>70</v>
      </c>
      <c r="C132" s="116" t="s">
        <v>91</v>
      </c>
      <c r="D132" s="158">
        <v>20</v>
      </c>
      <c r="E132" s="118" t="s">
        <v>72</v>
      </c>
      <c r="F132" s="119">
        <v>1000</v>
      </c>
      <c r="G132" s="120" t="s">
        <v>61</v>
      </c>
      <c r="H132" s="158">
        <f t="shared" si="16"/>
        <v>300</v>
      </c>
      <c r="I132" s="118" t="s">
        <v>61</v>
      </c>
      <c r="J132" s="122"/>
      <c r="K132" s="217"/>
      <c r="L132" s="195">
        <f t="shared" ref="L132:L135" si="19">H132</f>
        <v>300</v>
      </c>
      <c r="M132" s="124" t="s">
        <v>61</v>
      </c>
    </row>
    <row r="133" spans="2:13" ht="17" thickBot="1" x14ac:dyDescent="0.4">
      <c r="B133" s="125" t="s">
        <v>71</v>
      </c>
      <c r="C133" s="179" t="s">
        <v>91</v>
      </c>
      <c r="D133" s="148">
        <v>10</v>
      </c>
      <c r="E133" s="128" t="s">
        <v>72</v>
      </c>
      <c r="F133" s="129">
        <v>1000</v>
      </c>
      <c r="G133" s="130" t="s">
        <v>61</v>
      </c>
      <c r="H133" s="148">
        <f t="shared" si="16"/>
        <v>150</v>
      </c>
      <c r="I133" s="128" t="s">
        <v>61</v>
      </c>
      <c r="J133" s="155"/>
      <c r="K133" s="221"/>
      <c r="L133" s="213">
        <f t="shared" si="19"/>
        <v>150</v>
      </c>
      <c r="M133" s="156" t="s">
        <v>61</v>
      </c>
    </row>
    <row r="134" spans="2:13" ht="17" thickTop="1" x14ac:dyDescent="0.35">
      <c r="B134" s="157" t="s">
        <v>146</v>
      </c>
      <c r="C134" s="116" t="s">
        <v>76</v>
      </c>
      <c r="D134" s="158">
        <v>3</v>
      </c>
      <c r="E134" s="118" t="s">
        <v>72</v>
      </c>
      <c r="F134" s="119"/>
      <c r="G134" s="120"/>
      <c r="H134" s="158">
        <f t="shared" ref="H134:H135" si="20">$H$13*D134</f>
        <v>45</v>
      </c>
      <c r="I134" s="118" t="s">
        <v>61</v>
      </c>
      <c r="J134" s="122"/>
      <c r="K134" s="217"/>
      <c r="L134" s="195">
        <f t="shared" si="19"/>
        <v>45</v>
      </c>
      <c r="M134" s="124" t="s">
        <v>61</v>
      </c>
    </row>
    <row r="135" spans="2:13" ht="17" thickBot="1" x14ac:dyDescent="0.4">
      <c r="B135" s="153" t="s">
        <v>145</v>
      </c>
      <c r="C135" s="179" t="s">
        <v>76</v>
      </c>
      <c r="D135" s="148">
        <v>5</v>
      </c>
      <c r="E135" s="128" t="s">
        <v>72</v>
      </c>
      <c r="F135" s="129"/>
      <c r="G135" s="130"/>
      <c r="H135" s="148">
        <f t="shared" si="20"/>
        <v>75</v>
      </c>
      <c r="I135" s="128" t="s">
        <v>61</v>
      </c>
      <c r="J135" s="155"/>
      <c r="K135" s="221"/>
      <c r="L135" s="213">
        <f t="shared" si="19"/>
        <v>75</v>
      </c>
      <c r="M135" s="156" t="s">
        <v>61</v>
      </c>
    </row>
    <row r="136" spans="2:13" ht="17" thickTop="1" x14ac:dyDescent="0.35">
      <c r="B136" s="115" t="s">
        <v>98</v>
      </c>
      <c r="C136" s="116"/>
      <c r="D136" s="158"/>
      <c r="E136" s="118"/>
      <c r="F136" s="119"/>
      <c r="G136" s="120"/>
      <c r="H136" s="158"/>
      <c r="I136" s="118"/>
      <c r="J136" s="122"/>
      <c r="K136" s="217"/>
      <c r="L136" s="195"/>
      <c r="M136" s="124"/>
    </row>
    <row r="137" spans="2:13" ht="17.5" x14ac:dyDescent="0.4">
      <c r="B137" s="92" t="s">
        <v>100</v>
      </c>
      <c r="C137" s="56" t="s">
        <v>76</v>
      </c>
      <c r="D137" s="112">
        <v>2</v>
      </c>
      <c r="E137" s="88" t="s">
        <v>22</v>
      </c>
      <c r="F137" s="89">
        <v>150</v>
      </c>
      <c r="G137" s="90" t="s">
        <v>20</v>
      </c>
      <c r="H137" s="112">
        <f t="shared" ref="H137:H142" si="21">IF($H$13*D137&lt;=F137,$H$13*D137,F137)</f>
        <v>30</v>
      </c>
      <c r="I137" s="88" t="s">
        <v>21</v>
      </c>
      <c r="J137" s="58">
        <v>20</v>
      </c>
      <c r="K137" s="220" t="s">
        <v>60</v>
      </c>
      <c r="L137" s="216">
        <f t="shared" ref="L137:L142" si="22">H137/J137</f>
        <v>1.5</v>
      </c>
      <c r="M137" s="91" t="s">
        <v>61</v>
      </c>
    </row>
    <row r="138" spans="2:13" ht="16.5" x14ac:dyDescent="0.35">
      <c r="B138" s="27" t="s">
        <v>101</v>
      </c>
      <c r="C138" s="48" t="s">
        <v>76</v>
      </c>
      <c r="D138" s="65">
        <v>1</v>
      </c>
      <c r="E138" s="55" t="s">
        <v>22</v>
      </c>
      <c r="F138" s="62">
        <v>150</v>
      </c>
      <c r="G138" s="63" t="s">
        <v>20</v>
      </c>
      <c r="H138" s="65">
        <f t="shared" si="21"/>
        <v>15</v>
      </c>
      <c r="I138" s="55" t="s">
        <v>21</v>
      </c>
      <c r="J138" s="58">
        <v>20</v>
      </c>
      <c r="K138" s="219" t="s">
        <v>60</v>
      </c>
      <c r="L138" s="196">
        <f t="shared" si="22"/>
        <v>0.75</v>
      </c>
      <c r="M138" s="30" t="s">
        <v>61</v>
      </c>
    </row>
    <row r="139" spans="2:13" ht="16.5" x14ac:dyDescent="0.35">
      <c r="B139" s="86" t="s">
        <v>102</v>
      </c>
      <c r="C139" s="56" t="s">
        <v>76</v>
      </c>
      <c r="D139" s="112">
        <v>1</v>
      </c>
      <c r="E139" s="88" t="s">
        <v>22</v>
      </c>
      <c r="F139" s="89">
        <v>150</v>
      </c>
      <c r="G139" s="90" t="s">
        <v>20</v>
      </c>
      <c r="H139" s="112">
        <f t="shared" si="21"/>
        <v>15</v>
      </c>
      <c r="I139" s="88" t="s">
        <v>21</v>
      </c>
      <c r="J139" s="58">
        <v>20</v>
      </c>
      <c r="K139" s="220" t="s">
        <v>60</v>
      </c>
      <c r="L139" s="216">
        <f t="shared" si="22"/>
        <v>0.75</v>
      </c>
      <c r="M139" s="91" t="s">
        <v>61</v>
      </c>
    </row>
    <row r="140" spans="2:13" ht="16.5" x14ac:dyDescent="0.35">
      <c r="B140" s="27" t="s">
        <v>99</v>
      </c>
      <c r="C140" s="48" t="s">
        <v>84</v>
      </c>
      <c r="D140" s="65">
        <v>4</v>
      </c>
      <c r="E140" s="55" t="s">
        <v>22</v>
      </c>
      <c r="F140" s="62">
        <v>150</v>
      </c>
      <c r="G140" s="63" t="s">
        <v>20</v>
      </c>
      <c r="H140" s="65">
        <f t="shared" si="21"/>
        <v>60</v>
      </c>
      <c r="I140" s="55" t="s">
        <v>21</v>
      </c>
      <c r="J140" s="58">
        <v>20</v>
      </c>
      <c r="K140" s="219" t="s">
        <v>60</v>
      </c>
      <c r="L140" s="196">
        <f t="shared" si="22"/>
        <v>3</v>
      </c>
      <c r="M140" s="30" t="s">
        <v>61</v>
      </c>
    </row>
    <row r="141" spans="2:13" ht="17.5" x14ac:dyDescent="0.4">
      <c r="B141" s="92" t="s">
        <v>103</v>
      </c>
      <c r="C141" s="49" t="s">
        <v>84</v>
      </c>
      <c r="D141" s="97">
        <v>4</v>
      </c>
      <c r="E141" s="74" t="s">
        <v>22</v>
      </c>
      <c r="F141" s="59">
        <v>150</v>
      </c>
      <c r="G141" s="60" t="s">
        <v>20</v>
      </c>
      <c r="H141" s="97">
        <f t="shared" si="21"/>
        <v>60</v>
      </c>
      <c r="I141" s="74" t="s">
        <v>21</v>
      </c>
      <c r="J141" s="58">
        <v>20</v>
      </c>
      <c r="K141" s="219" t="s">
        <v>60</v>
      </c>
      <c r="L141" s="215">
        <f t="shared" si="22"/>
        <v>3</v>
      </c>
      <c r="M141" s="84" t="s">
        <v>61</v>
      </c>
    </row>
    <row r="142" spans="2:13" ht="16.5" x14ac:dyDescent="0.35">
      <c r="B142" s="85" t="s">
        <v>104</v>
      </c>
      <c r="C142" s="48" t="s">
        <v>84</v>
      </c>
      <c r="D142" s="65">
        <v>3</v>
      </c>
      <c r="E142" s="55" t="s">
        <v>22</v>
      </c>
      <c r="F142" s="62">
        <v>150</v>
      </c>
      <c r="G142" s="63" t="s">
        <v>20</v>
      </c>
      <c r="H142" s="65">
        <f t="shared" si="21"/>
        <v>45</v>
      </c>
      <c r="I142" s="55" t="s">
        <v>21</v>
      </c>
      <c r="J142" s="58">
        <v>20</v>
      </c>
      <c r="K142" s="219" t="s">
        <v>60</v>
      </c>
      <c r="L142" s="196">
        <f t="shared" si="22"/>
        <v>2.25</v>
      </c>
      <c r="M142" s="30" t="s">
        <v>61</v>
      </c>
    </row>
    <row r="143" spans="2:13" ht="17" thickBot="1" x14ac:dyDescent="0.4">
      <c r="B143" s="125"/>
      <c r="C143" s="179"/>
      <c r="D143" s="159"/>
      <c r="E143" s="128"/>
      <c r="F143" s="129"/>
      <c r="G143" s="130"/>
      <c r="H143" s="197"/>
      <c r="I143" s="128"/>
      <c r="J143" s="155"/>
      <c r="K143" s="221"/>
      <c r="L143" s="213"/>
      <c r="M143" s="156"/>
    </row>
    <row r="144" spans="2:13" ht="17" thickTop="1" x14ac:dyDescent="0.35">
      <c r="B144" s="115" t="s">
        <v>135</v>
      </c>
      <c r="C144" s="116" t="s">
        <v>136</v>
      </c>
      <c r="D144" s="141">
        <v>0.01</v>
      </c>
      <c r="E144" s="118" t="s">
        <v>22</v>
      </c>
      <c r="F144" s="149">
        <v>0.4</v>
      </c>
      <c r="G144" s="120" t="s">
        <v>21</v>
      </c>
      <c r="H144" s="141">
        <f t="shared" ref="H144" si="23">IF($H$13*D144&lt;=F144,$H$13*D144,F144)</f>
        <v>0.15</v>
      </c>
      <c r="I144" s="118" t="s">
        <v>21</v>
      </c>
      <c r="J144" s="122">
        <v>1</v>
      </c>
      <c r="K144" s="217" t="s">
        <v>60</v>
      </c>
      <c r="L144" s="195">
        <f>H144/J144</f>
        <v>0.15</v>
      </c>
      <c r="M144" s="124" t="s">
        <v>61</v>
      </c>
    </row>
    <row r="145" spans="2:13" ht="17" thickBot="1" x14ac:dyDescent="0.4">
      <c r="B145" s="125"/>
      <c r="C145" s="179"/>
      <c r="D145" s="159"/>
      <c r="E145" s="128"/>
      <c r="F145" s="147"/>
      <c r="G145" s="130"/>
      <c r="H145" s="197"/>
      <c r="I145" s="128"/>
      <c r="J145" s="155"/>
      <c r="K145" s="221"/>
      <c r="L145" s="213"/>
      <c r="M145" s="156"/>
    </row>
    <row r="146" spans="2:13" ht="17" thickTop="1" x14ac:dyDescent="0.35">
      <c r="B146" s="115" t="s">
        <v>143</v>
      </c>
      <c r="C146" s="116" t="s">
        <v>76</v>
      </c>
      <c r="D146" s="158">
        <v>40</v>
      </c>
      <c r="E146" s="118" t="s">
        <v>22</v>
      </c>
      <c r="F146" s="119">
        <v>3000</v>
      </c>
      <c r="G146" s="120" t="s">
        <v>50</v>
      </c>
      <c r="H146" s="158">
        <f t="shared" ref="H146" si="24">IF($H$13*D146&lt;=F146,$H$13*D146,F146)</f>
        <v>600</v>
      </c>
      <c r="I146" s="118" t="s">
        <v>21</v>
      </c>
      <c r="J146" s="122">
        <v>30</v>
      </c>
      <c r="K146" s="217" t="s">
        <v>60</v>
      </c>
      <c r="L146" s="195">
        <f>H146/J146</f>
        <v>20</v>
      </c>
      <c r="M146" s="124" t="s">
        <v>61</v>
      </c>
    </row>
    <row r="147" spans="2:13" ht="17" thickBot="1" x14ac:dyDescent="0.4">
      <c r="B147" s="160"/>
      <c r="C147" s="179"/>
      <c r="D147" s="159"/>
      <c r="E147" s="128"/>
      <c r="F147" s="129"/>
      <c r="G147" s="130"/>
      <c r="H147" s="197"/>
      <c r="I147" s="128"/>
      <c r="J147" s="155"/>
      <c r="K147" s="221"/>
      <c r="L147" s="213"/>
      <c r="M147" s="156"/>
    </row>
    <row r="148" spans="2:13" ht="17" thickTop="1" x14ac:dyDescent="0.35">
      <c r="B148" s="115" t="s">
        <v>51</v>
      </c>
      <c r="C148" s="116"/>
      <c r="D148" s="117">
        <v>0.5</v>
      </c>
      <c r="E148" s="118" t="s">
        <v>52</v>
      </c>
      <c r="F148" s="119">
        <v>100</v>
      </c>
      <c r="G148" s="120" t="s">
        <v>53</v>
      </c>
      <c r="H148" s="117">
        <f t="shared" ref="H148:H151" si="25">IF($H$13*D148&lt;=F148,$H$13*D148,F148)</f>
        <v>7.5</v>
      </c>
      <c r="I148" s="118" t="s">
        <v>53</v>
      </c>
      <c r="J148" s="122"/>
      <c r="K148" s="217"/>
      <c r="L148" s="195">
        <f t="shared" ref="L148:L150" si="26">H148</f>
        <v>7.5</v>
      </c>
      <c r="M148" s="124" t="s">
        <v>53</v>
      </c>
    </row>
    <row r="149" spans="2:13" ht="17" thickBot="1" x14ac:dyDescent="0.4">
      <c r="B149" s="160"/>
      <c r="C149" s="179"/>
      <c r="D149" s="148">
        <v>1</v>
      </c>
      <c r="E149" s="128" t="s">
        <v>52</v>
      </c>
      <c r="F149" s="129">
        <v>100</v>
      </c>
      <c r="G149" s="130" t="s">
        <v>53</v>
      </c>
      <c r="H149" s="148">
        <f t="shared" si="25"/>
        <v>15</v>
      </c>
      <c r="I149" s="128" t="s">
        <v>53</v>
      </c>
      <c r="J149" s="155"/>
      <c r="K149" s="221"/>
      <c r="L149" s="213">
        <f t="shared" si="26"/>
        <v>15</v>
      </c>
      <c r="M149" s="156" t="s">
        <v>53</v>
      </c>
    </row>
    <row r="150" spans="2:13" ht="17" thickTop="1" x14ac:dyDescent="0.35">
      <c r="B150" s="115" t="s">
        <v>54</v>
      </c>
      <c r="C150" s="116"/>
      <c r="D150" s="158">
        <v>2</v>
      </c>
      <c r="E150" s="118" t="s">
        <v>52</v>
      </c>
      <c r="F150" s="119">
        <v>360</v>
      </c>
      <c r="G150" s="120" t="s">
        <v>53</v>
      </c>
      <c r="H150" s="158">
        <f t="shared" si="25"/>
        <v>30</v>
      </c>
      <c r="I150" s="118" t="s">
        <v>53</v>
      </c>
      <c r="J150" s="122"/>
      <c r="K150" s="217"/>
      <c r="L150" s="195">
        <f t="shared" si="26"/>
        <v>30</v>
      </c>
      <c r="M150" s="124" t="s">
        <v>53</v>
      </c>
    </row>
    <row r="151" spans="2:13" ht="17" thickBot="1" x14ac:dyDescent="0.4">
      <c r="B151" s="160"/>
      <c r="C151" s="179"/>
      <c r="D151" s="148">
        <v>4</v>
      </c>
      <c r="E151" s="128" t="s">
        <v>52</v>
      </c>
      <c r="F151" s="129">
        <v>360</v>
      </c>
      <c r="G151" s="130" t="s">
        <v>53</v>
      </c>
      <c r="H151" s="148">
        <f t="shared" si="25"/>
        <v>60</v>
      </c>
      <c r="I151" s="128" t="s">
        <v>53</v>
      </c>
      <c r="J151" s="155"/>
      <c r="K151" s="221"/>
      <c r="L151" s="213">
        <f>H151</f>
        <v>60</v>
      </c>
      <c r="M151" s="156" t="s">
        <v>53</v>
      </c>
    </row>
    <row r="152" spans="2:13" ht="16" thickTop="1" x14ac:dyDescent="0.35">
      <c r="B152" s="31"/>
      <c r="C152" s="54"/>
      <c r="D152" s="108"/>
      <c r="E152" s="31"/>
      <c r="F152" s="103"/>
      <c r="G152" s="33"/>
      <c r="H152" s="32"/>
      <c r="I152" s="31"/>
    </row>
    <row r="153" spans="2:13" x14ac:dyDescent="0.35">
      <c r="B153" s="224" t="s">
        <v>55</v>
      </c>
      <c r="C153" s="224"/>
      <c r="D153" s="224"/>
      <c r="E153" s="224"/>
      <c r="F153" s="224"/>
      <c r="G153" s="224"/>
      <c r="H153" s="224"/>
      <c r="I153" s="224"/>
    </row>
    <row r="154" spans="2:13" x14ac:dyDescent="0.35">
      <c r="B154" s="224"/>
      <c r="C154" s="224"/>
      <c r="D154" s="224"/>
      <c r="E154" s="224"/>
      <c r="F154" s="224"/>
      <c r="G154" s="224"/>
      <c r="H154" s="224"/>
      <c r="I154" s="224"/>
    </row>
    <row r="155" spans="2:13" x14ac:dyDescent="0.35">
      <c r="B155" s="224"/>
      <c r="C155" s="224"/>
      <c r="D155" s="224"/>
      <c r="E155" s="224"/>
      <c r="F155" s="224"/>
      <c r="G155" s="224"/>
      <c r="H155" s="224"/>
      <c r="I155" s="224"/>
    </row>
    <row r="156" spans="2:13" x14ac:dyDescent="0.35">
      <c r="B156" s="224"/>
      <c r="C156" s="224"/>
      <c r="D156" s="224"/>
      <c r="E156" s="224"/>
      <c r="F156" s="224"/>
      <c r="G156" s="224"/>
      <c r="H156" s="224"/>
      <c r="I156" s="224"/>
    </row>
    <row r="157" spans="2:13" x14ac:dyDescent="0.35">
      <c r="B157" s="34" t="s">
        <v>56</v>
      </c>
      <c r="C157" s="50"/>
      <c r="D157" s="109"/>
      <c r="E157" s="36"/>
      <c r="F157" s="104"/>
      <c r="G157" s="37"/>
      <c r="H157" s="35"/>
      <c r="I157" s="36"/>
    </row>
  </sheetData>
  <protectedRanges>
    <protectedRange password="CB2B" sqref="H9:H13" name="Range1"/>
  </protectedRanges>
  <mergeCells count="14">
    <mergeCell ref="H17:I17"/>
    <mergeCell ref="J17:K17"/>
    <mergeCell ref="L17:M17"/>
    <mergeCell ref="B153:I156"/>
    <mergeCell ref="B3:I4"/>
    <mergeCell ref="B15:M15"/>
    <mergeCell ref="B16:B17"/>
    <mergeCell ref="D16:E16"/>
    <mergeCell ref="F16:G16"/>
    <mergeCell ref="H16:I16"/>
    <mergeCell ref="J16:K16"/>
    <mergeCell ref="L16:M16"/>
    <mergeCell ref="D17:E17"/>
    <mergeCell ref="F17:G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Template</vt:lpstr>
      <vt:lpstr>5 kg</vt:lpstr>
      <vt:lpstr>6 kg</vt:lpstr>
      <vt:lpstr>7 kg</vt:lpstr>
      <vt:lpstr>8 kg</vt:lpstr>
      <vt:lpstr>9 kg</vt:lpstr>
      <vt:lpstr>10 kg</vt:lpstr>
      <vt:lpstr>12 kg</vt:lpstr>
      <vt:lpstr>15 kg</vt:lpstr>
      <vt:lpstr>20 kg</vt:lpstr>
      <vt:lpstr>25 kg</vt:lpstr>
      <vt:lpstr>30 kg</vt:lpstr>
      <vt:lpstr>35 kg</vt:lpstr>
      <vt:lpstr>40 kg</vt:lpstr>
      <vt:lpstr>45 kg</vt:lpstr>
      <vt:lpstr>50 kg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Meredith</dc:creator>
  <cp:lastModifiedBy>Carter, Wrandi</cp:lastModifiedBy>
  <dcterms:created xsi:type="dcterms:W3CDTF">2020-06-30T20:38:53Z</dcterms:created>
  <dcterms:modified xsi:type="dcterms:W3CDTF">2020-08-05T20:23:31Z</dcterms:modified>
</cp:coreProperties>
</file>